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4240" windowHeight="13740" tabRatio="599"/>
  </bookViews>
  <sheets>
    <sheet name="Лист1" sheetId="1" r:id="rId1"/>
    <sheet name="Лист2" sheetId="2" r:id="rId2"/>
    <sheet name="Лист3" sheetId="3" r:id="rId3"/>
  </sheets>
  <definedNames>
    <definedName name="_xlnm.Print_Area" localSheetId="0">Лист1!$A$1:$N$198</definedName>
  </definedNames>
  <calcPr calcId="124519"/>
</workbook>
</file>

<file path=xl/calcChain.xml><?xml version="1.0" encoding="utf-8"?>
<calcChain xmlns="http://schemas.openxmlformats.org/spreadsheetml/2006/main">
  <c r="G162" i="1"/>
  <c r="G154"/>
  <c r="G17" l="1"/>
  <c r="G16" l="1"/>
  <c r="L17" l="1"/>
  <c r="L16"/>
  <c r="K17"/>
  <c r="K16"/>
  <c r="J17"/>
  <c r="J16"/>
  <c r="I17"/>
  <c r="I16"/>
  <c r="H17"/>
  <c r="H16"/>
  <c r="L162"/>
  <c r="K162"/>
  <c r="J162"/>
  <c r="I162"/>
  <c r="H162"/>
  <c r="L189" l="1"/>
  <c r="L188" s="1"/>
  <c r="L182"/>
  <c r="L178"/>
  <c r="L169"/>
  <c r="L154"/>
  <c r="L131"/>
  <c r="L122"/>
  <c r="L115"/>
  <c r="L52"/>
  <c r="L38"/>
  <c r="L23"/>
  <c r="L21"/>
  <c r="L20"/>
  <c r="L168" l="1"/>
  <c r="L22"/>
  <c r="L19"/>
  <c r="L15" s="1"/>
  <c r="L18"/>
  <c r="K189"/>
  <c r="K188" s="1"/>
  <c r="K182"/>
  <c r="K178"/>
  <c r="K169"/>
  <c r="K154"/>
  <c r="K131"/>
  <c r="K122"/>
  <c r="K115"/>
  <c r="K52"/>
  <c r="K38"/>
  <c r="K23"/>
  <c r="K21"/>
  <c r="K20"/>
  <c r="J189"/>
  <c r="J188" s="1"/>
  <c r="J182"/>
  <c r="J178"/>
  <c r="J169"/>
  <c r="J154"/>
  <c r="J131"/>
  <c r="J122"/>
  <c r="J115"/>
  <c r="J52"/>
  <c r="J38"/>
  <c r="J23"/>
  <c r="J21"/>
  <c r="J20"/>
  <c r="I21"/>
  <c r="I20"/>
  <c r="I131"/>
  <c r="I52"/>
  <c r="H21"/>
  <c r="H20"/>
  <c r="J168" l="1"/>
  <c r="K168"/>
  <c r="K19"/>
  <c r="K18"/>
  <c r="J19"/>
  <c r="J15" s="1"/>
  <c r="J18"/>
  <c r="K15"/>
  <c r="J22"/>
  <c r="K22"/>
  <c r="G178"/>
  <c r="I189" l="1"/>
  <c r="I188" s="1"/>
  <c r="I182"/>
  <c r="I178"/>
  <c r="I169"/>
  <c r="I154"/>
  <c r="I122"/>
  <c r="I115"/>
  <c r="I38"/>
  <c r="I23"/>
  <c r="I168" l="1"/>
  <c r="I22"/>
  <c r="I19"/>
  <c r="I15" s="1"/>
  <c r="I18"/>
  <c r="H154"/>
  <c r="G169" l="1"/>
  <c r="H182"/>
  <c r="G182"/>
  <c r="G18" l="1"/>
  <c r="G19"/>
  <c r="H19"/>
  <c r="H18"/>
  <c r="G168"/>
  <c r="H189"/>
  <c r="H188" s="1"/>
  <c r="H178"/>
  <c r="H169"/>
  <c r="H131"/>
  <c r="H122"/>
  <c r="H115"/>
  <c r="H52"/>
  <c r="H38"/>
  <c r="H23"/>
  <c r="G20"/>
  <c r="H22" l="1"/>
  <c r="H168"/>
  <c r="H15"/>
  <c r="G52" l="1"/>
  <c r="G115" l="1"/>
  <c r="G23" l="1"/>
  <c r="G122" l="1"/>
  <c r="G189" l="1"/>
  <c r="G188" s="1"/>
  <c r="G131"/>
  <c r="G38"/>
  <c r="G21"/>
  <c r="G22" l="1"/>
  <c r="G15"/>
  <c r="O17" l="1"/>
  <c r="O16"/>
  <c r="O18" l="1"/>
  <c r="O22" l="1"/>
  <c r="O15"/>
</calcChain>
</file>

<file path=xl/comments1.xml><?xml version="1.0" encoding="utf-8"?>
<comments xmlns="http://schemas.openxmlformats.org/spreadsheetml/2006/main">
  <authors>
    <author>Ольга</author>
  </authors>
  <commentList>
    <comment ref="E104" authorId="0">
      <text>
        <r>
          <rPr>
            <b/>
            <sz val="10"/>
            <color indexed="81"/>
            <rFont val="Tahoma"/>
            <family val="2"/>
            <charset val="204"/>
          </rPr>
          <t>Ольга:</t>
        </r>
        <r>
          <rPr>
            <sz val="10"/>
            <color indexed="81"/>
            <rFont val="Tahoma"/>
            <family val="2"/>
            <charset val="204"/>
          </rPr>
          <t xml:space="preserve">
1648324,04
</t>
        </r>
      </text>
    </comment>
    <comment ref="E105" authorId="0">
      <text>
        <r>
          <rPr>
            <b/>
            <sz val="10"/>
            <color indexed="81"/>
            <rFont val="Tahoma"/>
            <family val="2"/>
            <charset val="204"/>
          </rPr>
          <t>Ольга:</t>
        </r>
        <r>
          <rPr>
            <sz val="10"/>
            <color indexed="81"/>
            <rFont val="Tahoma"/>
            <family val="2"/>
            <charset val="204"/>
          </rPr>
          <t xml:space="preserve">
371675,96</t>
        </r>
      </text>
    </comment>
  </commentList>
</comments>
</file>

<file path=xl/sharedStrings.xml><?xml version="1.0" encoding="utf-8"?>
<sst xmlns="http://schemas.openxmlformats.org/spreadsheetml/2006/main" count="526" uniqueCount="275">
  <si>
    <t>Код бюджетной классификации &lt;2&gt;</t>
  </si>
  <si>
    <t>ГРБС</t>
  </si>
  <si>
    <t>Рз Пр</t>
  </si>
  <si>
    <t>ЦСР</t>
  </si>
  <si>
    <t>ВР</t>
  </si>
  <si>
    <t>X</t>
  </si>
  <si>
    <t>УО</t>
  </si>
  <si>
    <t>УЖКХ</t>
  </si>
  <si>
    <t>УК</t>
  </si>
  <si>
    <t>х</t>
  </si>
  <si>
    <t>32100 00000</t>
  </si>
  <si>
    <t>32101 00000</t>
  </si>
  <si>
    <t>32101 00080</t>
  </si>
  <si>
    <t>32101 22180</t>
  </si>
  <si>
    <t>32101 22390</t>
  </si>
  <si>
    <t>32101 70150</t>
  </si>
  <si>
    <t>32102 00000</t>
  </si>
  <si>
    <t>32102 00180</t>
  </si>
  <si>
    <t>32102 22180</t>
  </si>
  <si>
    <t>32102 22410</t>
  </si>
  <si>
    <t>32102 70140</t>
  </si>
  <si>
    <t>32103 00000</t>
  </si>
  <si>
    <t>32103 03500</t>
  </si>
  <si>
    <t>32103 01180</t>
  </si>
  <si>
    <t>32200 00000</t>
  </si>
  <si>
    <t>32201 00000</t>
  </si>
  <si>
    <t>32201 00580</t>
  </si>
  <si>
    <t>32201 00480</t>
  </si>
  <si>
    <t>32201 00680</t>
  </si>
  <si>
    <t>32202 00000</t>
  </si>
  <si>
    <t>32202 22410</t>
  </si>
  <si>
    <t>Основные направление реализации</t>
  </si>
  <si>
    <t>1.оплата труда</t>
  </si>
  <si>
    <t>1.транспортные услуги</t>
  </si>
  <si>
    <t>1.прочие расходы</t>
  </si>
  <si>
    <t>32300 00000</t>
  </si>
  <si>
    <t>32301 00000</t>
  </si>
  <si>
    <t>32301 22280</t>
  </si>
  <si>
    <t xml:space="preserve">Усть-Абаканского района </t>
  </si>
  <si>
    <t>Строительство, реконструкция объектов муниципальной собственности, в том числе разработка проектно-сметной документации</t>
  </si>
  <si>
    <t>3210222170</t>
  </si>
  <si>
    <t>Реализация мероприятий по развитию общеобразовательных организаций</t>
  </si>
  <si>
    <t>3210271440</t>
  </si>
  <si>
    <t>1.Благоустройство школьных дворов, школьных зданий, строительство и ремонт школьных туалетов; 2.Капитальный ремонт здания (ремонт кровли)</t>
  </si>
  <si>
    <t>32102 71450</t>
  </si>
  <si>
    <t>32102S1440</t>
  </si>
  <si>
    <t>32102L0970</t>
  </si>
  <si>
    <t>32102R0970</t>
  </si>
  <si>
    <t>3210250970</t>
  </si>
  <si>
    <t>3210122170</t>
  </si>
  <si>
    <t>1. Капитальный ремонт спортивного зала</t>
  </si>
  <si>
    <t>3210222180</t>
  </si>
  <si>
    <t>Приложение</t>
  </si>
  <si>
    <t>1.Разработка ПСД и экспертизы сметы на  капитальный ремонт здания ; 2. Осуществление технического и строительного надзора за капитальным ремонтом учреждений; 3.Обследование и оценка технического состояния строительных конструкций учреждения</t>
  </si>
  <si>
    <t xml:space="preserve">Реализация мероприятий в сфере обеспечения доступности приоритетных объектов и услуг в приоритетных сферах жизнедеятельности инвалидов и других мобильных групп населения </t>
  </si>
  <si>
    <t>Реализация мероприятий по созданию в общеобразовательных организациях, расположенных в сельской местности условий для занятия физической культурой и спортом</t>
  </si>
  <si>
    <t>УЖКХ (ФБ)</t>
  </si>
  <si>
    <t>32102L0271</t>
  </si>
  <si>
    <t>32102R0271</t>
  </si>
  <si>
    <t>Создания в МБОУ "Усть-Абаканская ОШИ" условий для получения деми-инвалидами качественного образования: 1. капитальный ремонт крыльца, строительство пандуса, здания (замена входных дверей, расширение проемов коридора 1 этажа, обустройства сан. узла для детей-инвалидов)</t>
  </si>
  <si>
    <t>Сопровождение детей "Ирбис"</t>
  </si>
  <si>
    <t>3220122180</t>
  </si>
  <si>
    <t>Компенсация расходов местных бюджетов по оплате труда работникам бюджетной сферы на 2018 год</t>
  </si>
  <si>
    <t xml:space="preserve">Компенсация расходов местных бюджетов по оплате труда работникам бюджетной сферы </t>
  </si>
  <si>
    <t>1. бурение и обустройство эксплуатационной скважины для добычи подземных вод для хозяйственного водоснабжения 2. ПСД на строительство открытого плоскостного сооружения 3.Разработка ПСД и экспертиза на строительство школы в д. Чапаево</t>
  </si>
  <si>
    <t>Строительство школы в д. Чапаево</t>
  </si>
  <si>
    <t>32102L520П</t>
  </si>
  <si>
    <t>3210179120</t>
  </si>
  <si>
    <t>3210279120</t>
  </si>
  <si>
    <t>Строительство школы в д. Чапаево на 250 мест</t>
  </si>
  <si>
    <t>Создание в общеобразовательных организациях, расположенных в сельской местности условий для занятия физической культурой и спортом</t>
  </si>
  <si>
    <t>1.Капитальный ремонт спортивного зала  в МБОУ "Опытненская СОШ " в 2017г.2.Строительство открытого плоскостного сооружения в МБОУ "Весенненская СОШ" в 2017 г.</t>
  </si>
  <si>
    <t>УЖКХ и строительства</t>
  </si>
  <si>
    <t>УКМПС</t>
  </si>
  <si>
    <t xml:space="preserve">Управление образования </t>
  </si>
  <si>
    <t>Управление образования (РБ)</t>
  </si>
  <si>
    <t>Управление образования  (РБ)</t>
  </si>
  <si>
    <t>Управление образования  (ФБ)</t>
  </si>
  <si>
    <t>Управление образования (ФБ)</t>
  </si>
  <si>
    <t>УЖКХ и строительства (ФБ)</t>
  </si>
  <si>
    <t>УЖКХ и строительства (РБ)</t>
  </si>
  <si>
    <r>
      <t xml:space="preserve">Связь с показателями муниципальной программы                                            </t>
    </r>
    <r>
      <rPr>
        <sz val="5"/>
        <color theme="1"/>
        <rFont val="Times New Roman"/>
        <family val="1"/>
        <charset val="204"/>
      </rPr>
      <t>(номер показателя, характеризующего результат реализации основного мероприятия)</t>
    </r>
  </si>
  <si>
    <t xml:space="preserve">УЖКХ и строительства </t>
  </si>
  <si>
    <t>321Е155200</t>
  </si>
  <si>
    <t>321Е100000</t>
  </si>
  <si>
    <t>УКМПСТ</t>
  </si>
  <si>
    <t>1. Поддержка молодых специалистов: методическая поддержка (профессиональные конкурсы, семинары, мастер-классы);  материальная поддержка (подъемные, материальная помощь, оплата аренды жилья в п.Усть-Абакан, субсидирование процентной ставки по полученным ссудам, ипотеке на приобретение жилья)</t>
  </si>
  <si>
    <t>1.23.;                                   1.24.;                                     1.25.;                             1.26.</t>
  </si>
  <si>
    <t>2.1.;                                                     2.2.;                                            2.3.</t>
  </si>
  <si>
    <t>1.4;                            1.5;                            1.6;                         1.7;                                1.8.</t>
  </si>
  <si>
    <t>Региональный проект Республики Хакасия "Содействие занятости женщин - создание условий дошкольного образования для детей в возрасте до трех лет"</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</si>
  <si>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</si>
  <si>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321Р2 00000</t>
  </si>
  <si>
    <t>321Р2 52320</t>
  </si>
  <si>
    <t>Строительство детского сада на 120 мест с. Калинино</t>
  </si>
  <si>
    <t>Реализация мероприятий по развитию дошкольных образовательных организаций</t>
  </si>
  <si>
    <t>Управление образования</t>
  </si>
  <si>
    <t>Региональный проект Республики Хакасия "Успех каждого ребенка"</t>
  </si>
  <si>
    <t>321E2 50970</t>
  </si>
  <si>
    <t>1. ПСД на кап. Ремонт по созданию условий для получения детьми-инвалидами кач. образования, 2. ПСД на кап. ремонт кровли ЦДО, 3. Капитальный ремонт водоснабжения и канализации МБУДО «Усть-Абаканская ДШИ»</t>
  </si>
  <si>
    <t>1. Доплата молодым специалистам культуры; 2.Проведение мероприятия "День России"; 3. Ограждение Усть-Абаканская СШ</t>
  </si>
  <si>
    <t>07 01</t>
  </si>
  <si>
    <t>32101 71430</t>
  </si>
  <si>
    <t>32101 S1430</t>
  </si>
  <si>
    <t>32102 22170</t>
  </si>
  <si>
    <t>Создание в общеобразовательных организациях, расположенных в сельской местности, условий для занятий физической культурой и спортом</t>
  </si>
  <si>
    <t xml:space="preserve"> 1. Капитальный ремонт спор. зала МБОУ "Расцветская СОШ" в 2018 г. </t>
  </si>
  <si>
    <t>321Е2 00000</t>
  </si>
  <si>
    <t>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(в том числе софинансирование с республиканским бюджетом)</t>
  </si>
  <si>
    <t>32102 L2550</t>
  </si>
  <si>
    <t>321Е1 71440</t>
  </si>
  <si>
    <t>Реализация мероприятий по развитию общеобразовательных организаций (софинансирование)</t>
  </si>
  <si>
    <t>321Е1 S1440</t>
  </si>
  <si>
    <t>1. Устройство туалетов в общеобразовательных учреждениях;</t>
  </si>
  <si>
    <t>Кап.ремонт помещений образовательных организаций в рамках реализации проекта "Точка роста"</t>
  </si>
  <si>
    <t>Софинансирование на кап.ремонт помещений образовательных организаций в рамках реализации проекта "Точка роста"</t>
  </si>
  <si>
    <t>1.Капитальный ремонт спор. зала МБОУ "Доможаковская СОШ" в 2019 г.,  МБОУ "Усть-Бюрская СОШ" в 2022г.</t>
  </si>
  <si>
    <t>1.; 2.; 3.; 4.</t>
  </si>
  <si>
    <t>1.1.; 1.2.</t>
  </si>
  <si>
    <t xml:space="preserve">2.4.;                                     2.5.                                                  </t>
  </si>
  <si>
    <t xml:space="preserve">3.1.;                                3.2.;                                     </t>
  </si>
  <si>
    <t xml:space="preserve">1.1.;                                            1.2.;                                           1.3.;                                      1.4.;                                     1.5.;                                           1.6.;                                      1.7.;                                  1.8.;                                     1.9.;                           1.10.;                                      1.11.;                                        1.12.;                                 1.13.;                                  1.14.;                                    1.15.      </t>
  </si>
  <si>
    <t>Внесение изменений в ПСД и проведение экспертизы ПСД на строительство школы в д.Чапаево</t>
  </si>
  <si>
    <t>Частичное погашение кредиторской задолженности</t>
  </si>
  <si>
    <t>32101 79140</t>
  </si>
  <si>
    <t>Частичное погашение кредиторской задолженности (софинансирование)</t>
  </si>
  <si>
    <t>32101 S9140</t>
  </si>
  <si>
    <t>32102 79140</t>
  </si>
  <si>
    <t>32102 S9140</t>
  </si>
  <si>
    <t>321Р2 22170</t>
  </si>
  <si>
    <t>321Р2 71430</t>
  </si>
  <si>
    <t>Реализация мероприятий по развитию дошкольных образовательных организаций (софинансирование)</t>
  </si>
  <si>
    <t>321Р2 S1430</t>
  </si>
  <si>
    <t>прочие расходы (пени и гос.пошлина за несвоеврем.оплату страх.взносов, неустойка за несвоевремен.оплату оказан.услуг)</t>
  </si>
  <si>
    <t>прочие расходы (пени и гос.пошлина за несвоеврем.оплату страх.взносов, неустойка за несвоевремен.оплату оказан.услуг) софинансирование</t>
  </si>
  <si>
    <t>Строительство детского сада на 120 мест с. Калинино (покупка технол.оборуд.)</t>
  </si>
  <si>
    <t>Строительство детского сада на 120 мест с. Калинино (покупка технол.оборуд.) софинансирование</t>
  </si>
  <si>
    <t>07 02</t>
  </si>
  <si>
    <t>32102 53030</t>
  </si>
  <si>
    <t>321Е4 00000</t>
  </si>
  <si>
    <t xml:space="preserve">07 02 </t>
  </si>
  <si>
    <t>321Е4 71440</t>
  </si>
  <si>
    <t>321Е4 S1440</t>
  </si>
  <si>
    <t>32102 L3040</t>
  </si>
  <si>
    <t>321Е1 22170</t>
  </si>
  <si>
    <t>Внесение изменений в ПСД и повтор. проведение экспертизы ПСД на строительство детского сада на 120 мест с. Калинино</t>
  </si>
  <si>
    <t>Оказание соц. поддержки по обеспечению бесплатным горячим питанием обучающихся 1-4 классов.</t>
  </si>
  <si>
    <t>Внесение изменений в ПСД на строительство школы в д. Чапаево на 250 мест</t>
  </si>
  <si>
    <t>Строительство школы в д. Чапаево на 250 мест (покупка немонтируемого оборудования)</t>
  </si>
  <si>
    <t>Ремонт кабинетов и приобретение оборуд. в рамках реализации проекта "Цифровая образовательная среда"</t>
  </si>
  <si>
    <t>Ремонт кабинетов и приобретение оборуд. в рамках реализации проекта "Цифровая образовательная среда" (софинансирование)</t>
  </si>
  <si>
    <t>1.3;                           1.6.</t>
  </si>
  <si>
    <t xml:space="preserve">07 01 </t>
  </si>
  <si>
    <t>Кадастровые работы</t>
  </si>
  <si>
    <t xml:space="preserve">Оснащение  детского сада на 120 мест с. Калинино </t>
  </si>
  <si>
    <t>Оснащение  детского сада на 120 мест с. Калинино софинансирование</t>
  </si>
  <si>
    <t>Транспортные расходы на доставку оборудования для новой школы в д. Чапаево на 250 мест</t>
  </si>
  <si>
    <t>321Е4 52100</t>
  </si>
  <si>
    <t>1. Кап. ремонт по созданию условий для получения детьми-инвалидами кач. образования; 2. Кап. ремонт кровли ЦДО; 3. Кап.ремонт фасада ЦДО</t>
  </si>
  <si>
    <t>321Е122170</t>
  </si>
  <si>
    <t>1. Строительство школы в д. Чапаево на 250 мест; 2. Строительный контроль; 3. Авторский надзор; 4. Сети связи; 5. Технологическое присоединение к электроустановкам школы д.Чапаево</t>
  </si>
  <si>
    <t>07 03</t>
  </si>
  <si>
    <t>32203 0058П</t>
  </si>
  <si>
    <t>32203 00000</t>
  </si>
  <si>
    <t>1. Кадастровые работы (технический план)  при строительстве школы д. Чапаево; 2. Проект организации санитарной охраны водозабора хозяйственно-питьевого назначения (скважины) и разработке проекта расчетной (предварительной) санитарно-защитной зоны угольной котельной, паспорт водозабора по строительству школы д. Чапаево; 3. Благоустройство территории земельного участка под строит.школы д.Чапаево укрепление откосов</t>
  </si>
  <si>
    <t>Монтажные работы на объекте кап.стр-ва школы на 250 уч. д. Чапаево</t>
  </si>
  <si>
    <t>32102 S1450</t>
  </si>
  <si>
    <t>321Е151690</t>
  </si>
  <si>
    <t>к постановлению администрации</t>
  </si>
  <si>
    <t xml:space="preserve">к текстовой части муниципальной программы «Развитие образования в Усть-Абаканском районе» 
</t>
  </si>
  <si>
    <t>РЕСУРСНОЕ ОБЕСПЕЧЕНИЕ</t>
  </si>
  <si>
    <t xml:space="preserve">реализации муниципальной программы </t>
  </si>
  <si>
    <t>Объемы бюджетных ассигнований по годам, рублей</t>
  </si>
  <si>
    <t>Муниципальная программа «Развитие  образования  в  Усть-Абаканском районе»</t>
  </si>
  <si>
    <t>Подпрограмма 1 «Развитие дошкольного, начального общего, основного общего, среднего общего образования»</t>
  </si>
  <si>
    <t>Основное мероприятие 1.1 "Развитие дошкольного образования"</t>
  </si>
  <si>
    <t>Мероприятие 1.1.1 "Обеспечение деятельности подведомственных учреждений (Дошкольные организации)"</t>
  </si>
  <si>
    <t>Всего по муниципальной программе, в том числе:</t>
  </si>
  <si>
    <t>Федеральный бюджет</t>
  </si>
  <si>
    <t>Республиканский бюджет РХ</t>
  </si>
  <si>
    <t>Районный бюджет</t>
  </si>
  <si>
    <t>Мероприятие 1.1.2 "Строительство, реконструкция объектов муниципальной собственности, в том числе разработка проектно-сметной документации"</t>
  </si>
  <si>
    <t>Основное мероприятие 1.2 "Развитие начального общего, основного общего, среднего общего образования"</t>
  </si>
  <si>
    <t>Мероприятие 1.2.1 "Обеспечение деятельности подведомственных учреждений (Общеобразовательные организации)"</t>
  </si>
  <si>
    <t>Мероприятие 1.2.2 "Строительство, реконструкция объектов муниципальной собственности, в том числе разработка проектно-сметной документации"</t>
  </si>
  <si>
    <t>Мероприятие 1.2.3 "Капитальный ремонт в муниципальных учреждениях, в том числе проектно-сметная документация"</t>
  </si>
  <si>
    <t>Мероприятие 1.2.4 "Создание условия для обеспечения современного качества образования"</t>
  </si>
  <si>
    <t>Мероприятие 1.2.5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</si>
  <si>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Мероприятие 1.2.6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</si>
  <si>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Мероприятие 1.2.7 "Реализация мероприятий по развитию общеобразовательных организаций"</t>
  </si>
  <si>
    <t>Мероприятие 1.2.9 "Мероприятия по предоставлению школьного питания"</t>
  </si>
  <si>
    <t>Основное мероприятие 1.3 "Обеспечение условий развития сферы образования"</t>
  </si>
  <si>
    <t>Мероприятие 1.3.1 "Органы местного самоуправления"</t>
  </si>
  <si>
    <t>Мероприятие 1.3.2 "Обеспечение деятельности подведомственных учреждений (Учебно-методические кабинеты, централизованные бухгалтерии, группы хозяйственного обслуживания)"</t>
  </si>
  <si>
    <t>Основное мероприятие 1.4 "Региональный проект Республики Хакасия "Современная школа"</t>
  </si>
  <si>
    <t>Мероприятие 1.4.1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(в том числе софинансирование с республиканским бюджетом)"</t>
  </si>
  <si>
    <t>Основное мероприятие 1.5 "Региональный проект Республики Хакасия "Цифровая образовательная среда"</t>
  </si>
  <si>
    <t>Мероприятие 1.5.1 "Обеспечение образовательных организаций материально-технической базой для внедрения цифровой образовательной среды (в том числе софинансирование с республиканским  бюджетом)"</t>
  </si>
  <si>
    <t>Основное мероприятие 1.6 "Региональный проект Республики Хакасия "Успех каждого ребенка"</t>
  </si>
  <si>
    <t>Основное мероприятие 2.1 "Развитие системы дополнительного образования детей"</t>
  </si>
  <si>
    <t>Мероприятие 2.1.4 "Капитальный ремонт в муниципальных учреждениях, в том числе проектно-сметная документация"</t>
  </si>
  <si>
    <t>Основное мероприятие 2.2 "Выявление и поддержка одаренных детей и талантливой молодежи"</t>
  </si>
  <si>
    <t>Мероприятие 2.2.1 "Создание условия для обеспечения современного качества образования"</t>
  </si>
  <si>
    <t>Основное мероприятие 2.3 "Функционирование модели персонифицированного финансирования дополнительного образования детей "</t>
  </si>
  <si>
    <t>Подпрограмма 3 "Патриотическое воспитание граждан"</t>
  </si>
  <si>
    <t>Основное мероприятие 3.1 "Включение детей и молодежи в общественную деятельность патриотической направленности"</t>
  </si>
  <si>
    <t>Мероприятие 3.1.1 "Мероприятия, направленные на патриотическое воспитание граждан"</t>
  </si>
  <si>
    <t>Мероприятие 1.6.1 "Создание в общеобразовательных организациях, расположенных в сельской местности и малых городах, условий для занятий физической культурой и спортом (в том числе софинансирование с республиканским бюджетом)"</t>
  </si>
  <si>
    <t>Заместитель Главы администрации Усть-Абаканского района по финансам и экономике - руководитель управления финансов и экономики администрации Усть-Абаканского района</t>
  </si>
  <si>
    <t>Потылицына Н.А.</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</si>
  <si>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</si>
  <si>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 xml:space="preserve">1.Бюджетные инвестиции в объекты капитального строительства государственной (муниципальной) собственности; 
2. ПСД, экспертиза ПСД, изыскания.
</t>
  </si>
  <si>
    <t xml:space="preserve">1. Подготовка детского сада к отопительному сезону (ремонт системы отопления, водопровода, канализации); 2.Капитальный ремонт водопроводной сети; 3.Капитальный ремонт парадного входа детского сада с устройством крылец и козырьков; 4.Капитальный ремонт теневого навеса на территории детского сада; 5. Капитальный ремонт здания; 6. Капитальный ремонт кровли  д/с Аленушка 2022г; 7. ПСД на кап. ремонт кровли д/с Аленушка 2022г; 8. Кап. ремонт теплотрассы д/с Рябинушка 2023г;  9. ПСД на кап.ремонт теплотрассы д/с Рябинушка 2023г; 10. Капитальный ремонт фундамента д/с Аленушка 2024г; 11. ПСД на кап.ремонт фундамента д/с Аленушка 2024г. 
</t>
  </si>
  <si>
    <t xml:space="preserve">1. оплата труда 2. услуги связи 3. прочие услуги 4. прочие расходы 5.  приобретение основных средств 6. приобретение мат.запасов. </t>
  </si>
  <si>
    <t>1. Замена окон: ДСОРВ "Рябинушка", МБДОУ "ЦРР - ДС "Ласточка"-2022г, 2023г; 2. Кап.ремонт кровли д/с Звездочка-2024г.</t>
  </si>
  <si>
    <t>1. Софинансирование на замену окон: ДСОРВ "Рябинушка", МБДОУ "ЦРР - ДС "Ласточка"-2022г, 2023г; 2. Софинансирование на кап.ремонт кровли д/с Звездочка-2024г.</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</si>
  <si>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</si>
  <si>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 xml:space="preserve">1. ПСД на строит-во столовой и спорт.зала МБОУ "Усть-Абаканская СОШ"-2023г; 2. Строит-во столовой и спорт.зала МБОУ "Усть-Абаканская СОШ"-2024г. </t>
  </si>
  <si>
    <t>1. Земельный налог за участок под строительство школы д.Чапаево; 2. Пени по земельному налогу</t>
  </si>
  <si>
    <t xml:space="preserve">1.Пожарная безопасность: установка входных, межэтажных, эвакуационных дверей; ремонт АУПС; 2.Обеспечение санитарной безопасности: ремонт теплых туалетов, помещений для уборочного инвентаря в школах, душевых в школьных спортзалах; 3.Антитеррористическая безопасность: ремонт, восстановление ограждения территории; 4.Электробезопасность:  ремонт электрооборудования; 5.Обустройство территории структурного подразделения дошкольного образования; 6.Ремонт учебных кабинетов; 7.Экспертиза сметы на капитальный ремонт здания; 8.Осуществление технического и строительного надзора за капитальным ремонтом учреждений; 9.Замена входных и межэтажных деревянных дверей; 10. Капитальный ремонт спортивного зала; 11.Замена оконных деревянных блоков на пластиковые; 12. Замена трубопровода подачи холодной воды; 13.Капитальный  ремонт: подвод горячей воды в медицинский кабинет; 14.Капитальный ремонт межэтажного перекрытия; 15.Капитальный ремонт водопроводной сети; 16.Капитальный ремонт системы отопления. 
</t>
  </si>
  <si>
    <t>1.Государственная аккредитация (госпошлина; аккредитационная экспретиза): 2.Лицензирование образовательной деятельности (госпошлина) 3.Повышение квалификации 4.Пожарная безопасность:  испытание пожарных кранов, лестниц, ограждений;  обработка кровли огнезащитным составом; проверка качества огнезащитной обработки дерев.конструкций; приобретение огнетушителей и знаков;  установка АУПС; пожарный техминимум для руководителей ОУ; 5.Разработка ПСД  системы автоматической пожарной сигнализации и оповещение людей о пожаре 6.Санитарная безопасность:  приобретение оборудования и инвентаря для медицинских кабинетов; 7.Санитарная безопасность:  устройство приточно-вытяжной вентиляции в пищеблоке, приобретение оборудования и инвентаря для пищеблоков  8.Антитеррористическая безопасность: установка систем видеонаблюдения; 9.Электробезопасность: обучение и аттестация кочегаров, рабочих по бойлеру для работы в котельных; 10.Приобретение оборудования, твердого и мягкого инвентаря для открытия доп.групп в структурных подразделениях дошкольного образования 11.Проект санитарно-защитной зоны водозаборной скважины 12.Изготовление паспорта на водозаборную скважину 13.Приобретение школьных парт 14.Обследование и оценка технического состояния строительных конструкций пристройки здания 15.Испытание электрооборудования 16.Техническая инвентаризация и изготовление технической документации; 17. Ремонт помещений.</t>
  </si>
  <si>
    <t>1.Оплата тематических услуг связи для обеспечения деятельности сайтов ОУ и УО; 2.Конкурсы, проекты среди педагогов с использованием ИКТ; 3.Частичное возмещение на оздоровление работников; 4.Совершенствование учительского корпуса.</t>
  </si>
  <si>
    <t xml:space="preserve">1. оплата труда 2. прочие выплаты. </t>
  </si>
  <si>
    <t xml:space="preserve">1. оплата труда; 2. прочие выплаты; 3. услуги связи; 
4. транспортные услуги; 5. коммунальные услуги; 
6. услуги по содержанию имущество; 7. прочие услуги; 8. прочие расходы; 9.приобретение основных средств; 
10. приобретение материальных запасов.
</t>
  </si>
  <si>
    <t xml:space="preserve">Приобретение технологического, компьютерного, учебного оборудования для получения  качественного образования.                                                                                                                                                                                                                                                                                                                                                                                                                                                                                                                                                                                                                                                                                                                                                                                                                                                                                                                                                                                                                                                                                                                                                                                                                                                                                                                                                                                                                                                                                                                                                                                                                                                                                                                                                                                                                                                                                                                                                                                                                                                                                                                                                                                                                                                                                                                                                                                                                                                                                                                                                                                                   </t>
  </si>
  <si>
    <t>Оказание социальной поддержки на питание детям из малообеспеченных семей.</t>
  </si>
  <si>
    <t>прочие расходы (пени и государственная пошлина за несвоевременную оплату страховых взносов, неустойка за несвоевременную оплату оказанных услуг).</t>
  </si>
  <si>
    <t>прочие расходы (пени и государственная пошлина за несвоевременную оплату страховых взносов, неустойка за несвоевременную оплату оказанных услуг) софинансирование.</t>
  </si>
  <si>
    <t xml:space="preserve">1.услуги связи 2. услуги по содержанию имущества 3.прочие услуги 4.прочие расходы 5.приобретение основных средств 6.приобретение материальных запасов. </t>
  </si>
  <si>
    <t>1.услуги связи 2. коммунальные услуги 3.услуги по содержанию имущества 4.прочие услуги 5.прочие расходы 6.приобретение основных средств 7.приобретение материальных запасов .</t>
  </si>
  <si>
    <t>Капитальный ремонт учебных кабинетов для Точки Роста.</t>
  </si>
  <si>
    <t>Ремонт кабинетов и приобретение оборудования в рамках реализации проекта "Цифровая образовательная среда".</t>
  </si>
  <si>
    <t xml:space="preserve">Кап.ремонт спортивного зала МБОУ "В-Биджинская СОШ"-2022г, МБОУ "Райковская СОШ им. Н.И. Носова"-2022г; МБОУ "Чарковская СОШИ"-2023г; МБОУ "Усть-Абаканская СОШ"-2024г. </t>
  </si>
  <si>
    <t>1. Лицензирование образовательной деятельности (госпошлина); 2. Обработка кровли огнезащитным составом, испытание пожарных кранов, лестниц, ограждений, 3.Установка видеонаблюдения, 4. Приобретение учебной мебели МБУДО "Усть-Абаканский ЦДО"; 5.Ремонт актового зала МБУДО "Усть-Абаканский ЦДО"; 6. Ремонт отопления МБУДО "Усть-Абаканский ЦДО"; 7. Замена окон МБУДО "Усть-Абаканский ЦДО".</t>
  </si>
  <si>
    <t>1.Проведение муниципальных этапов всероссийских, межрегиональных и республиканских интеллектуальных и творческих конкурсных мероприятий, олимпиад обучающихся образовательных организаций; 2.Участие обучающихся (команд школьников) и их сопровождающих (руководителей) в республиканских, межрегиональных, всероссийских учебно-тренировочных сборах, спортивных соревнованиях, школах для одаренных детей и других международных и всероссийских мероприятиях.</t>
  </si>
  <si>
    <t>Поощрительные выплаты выпускникам-медалистам.</t>
  </si>
  <si>
    <t xml:space="preserve">1. оплата труда 2. прочие выплаты 3.коммунальные услуги 4. услуги по содержанию имушества 5.  приобретение основных средств 6. приобретение мат.запасов. </t>
  </si>
  <si>
    <t>1.Участие в республиканских, всероссийских мероприятиях патриотической направленности 2.Проведение спортивных мероприятий среди детей и молодежи патриотической направленности.</t>
  </si>
  <si>
    <t>1.Изготовление информационной продукции 2.Издание раздаточных материалов патриотической направленности 3.Организация и проведение районных мероприятий патриотической направленности среди населения 4.Взаимодействие детских и молодежных общественных организаций с районным Советом ветеранов 5.Формирование патриотического движения среди детей и молодежи 6.Грантовый фонд для реализации социально значимых проектов патриотической направленности; 7.Торжественные проводы в армию в рамках республиканской акции «День призывника» 8.Фестиваль-конкурс исполнителей патриотической песни, мастеров художественного слова «Я люблю тебя, Россия».</t>
  </si>
  <si>
    <t>1.Вечер памяти, посвященный россиянам исполнявшим служебный долг за пределами Отечества 2.Районный турнир по косико-карате среди спортсменов младшего возраста, посвященный празднованию Дня Победы.</t>
  </si>
  <si>
    <t>1.Торжественные проводы в армию в день республиканкой акции "День призывника" 2.Фестиваль-конкурс исполнителей патриотической песни мастеров худежественного слова "Я люблю тебя России".</t>
  </si>
  <si>
    <t xml:space="preserve">1.Конкурс музеев и музейных комнат «Ожили в памяти мгновенья»  2.Физкультурно-оздоровительная работа в образовательных учреждениях 3.Муниципальная акция «Георгиевская ленточка» 4. Конкурсы, мероприятия среди ОУ патриотической направленности 5.Конкурс слайдовых презентаций «Отечества достойные сыны» 6.Районный конкурс творческих работ «Письмо неизвестному солдату» 7.Муниципальная акция «Вечный огонь памяти» 8.Муниципальная акция «И помнит мир спасенный» 9.Районный финал военно–спортивной игры «Зарница». </t>
  </si>
  <si>
    <t>1.Военно-полевые сборы старшеклассников.</t>
  </si>
  <si>
    <t>Приложение 3</t>
  </si>
  <si>
    <t>«</t>
  </si>
  <si>
    <t>Наименование муниципальной программы, подпрограммы, основного мероприятия, мероприятия</t>
  </si>
  <si>
    <t>Ответственный исполнитель, соисполнитель, исполнитель</t>
  </si>
  <si>
    <t>Мероприятие 2.3.1 "Обеспечение функционирования модели персонифицированного финансирования (МБУДО "Усть-Абаканский ЦДО)"</t>
  </si>
  <si>
    <t>Мероприятие 1.2.11 "Частичное погашение кредиторской задолженности"</t>
  </si>
  <si>
    <t>Мероприятие 1.2.12 "Частичное погашение кредиторской задолженности (софинансирование)"</t>
  </si>
  <si>
    <t>Мероприятие 1.2.13 "Организация бесплатного горячего питания обучающихся, получающих начальное общее образование в  муниципальных образовательных организациях"</t>
  </si>
  <si>
    <t>Мероприятие 1.2.8 "Реализация мероприятий по развитию общеобразовательных организаций (софинансирование)"</t>
  </si>
  <si>
    <t>Мероприятие 1.2.9 "Реализация мероприятий по предоставлению школьного питания (софинансирование)"</t>
  </si>
  <si>
    <t>Мероприятие 2.1.1 "Обеспечение деятельности подведомственных учреждений (МБУДО "Усть-Абаканский ЦДО")"</t>
  </si>
  <si>
    <t>Мероприятие 2.1.2 "Обеспечение деятельности подведомственных учреждений (МБУДО "Усть-Абаканская ДШИ")"</t>
  </si>
  <si>
    <t>Мероприятие 2.1.3 "Обеспечение деятельности подведомственных учреждений (МБУДО "Усть-Абаканская СШ")"</t>
  </si>
  <si>
    <t>Мероприятие 2.1.4 "Создание условия для обеспечения современного качества образования"</t>
  </si>
  <si>
    <t>»</t>
  </si>
  <si>
    <t>Мероприятие 1.2.10 "Реализация мероприятий по предоставлению школьного питания"</t>
  </si>
  <si>
    <t>Мероприятие 1.5.2 "Реализация мероприятий по развитию общеобразовательных организаций"</t>
  </si>
  <si>
    <t>Мероприятие 1.5.3 "Реализация мероприятий по развитию общеобразовательных организаций (софинансирование)"</t>
  </si>
  <si>
    <t>Мероприятие 1.6.2 "Реализация мероприятий по развитию общеобразовательных организаций"</t>
  </si>
  <si>
    <t>Мероприятие 1.6.3 "Реализация мероприятий по развитию общеобразовательных организаций (софинансирование)"</t>
  </si>
  <si>
    <t>321E47144P</t>
  </si>
  <si>
    <t>321E4S144P</t>
  </si>
  <si>
    <t>Мероприятие 1.1.2 "Капитальный ремонт в муниципальных учреждениях, в том числе проектно-сметная документация"</t>
  </si>
  <si>
    <t>Мероприятие 1.1.3 "Мероприятия по развитию дошкольного образования"</t>
  </si>
  <si>
    <t>Мероприятие 1.1.4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</si>
  <si>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Мероприятие 1.1.5 "Модернизация региональных систем дошкольного образования"</t>
  </si>
  <si>
    <t>Мероприятие 1.1.6 "Модернизация региональных систем дошкольного образования (софинансирование)"</t>
  </si>
  <si>
    <r>
      <t>1. Капитальный ремонт здания: кап.ремонт кровли МБОУ "Весенненская СОШ"-2022г, МБОУ "Доможаковская СОШ им. Н.Г. Доможакова"-2023г, МБОУ "Красноозерная ООШ"-2024г; кап.ремонт фасада МБОУ "Весенненская СОШ"-2023г, МБОУ "Красноозерная ООШ"-2024г; кап.ремонт тира МБОУ "Усть-Абаканская СОШ"-2023г; 2.Благоустройство школьных дворов, школьных зданий; 3.Подготовка к отопительному сезону; 4</t>
    </r>
    <r>
      <rPr>
        <sz val="12"/>
        <rFont val="Times New Roman"/>
        <family val="1"/>
        <charset val="204"/>
      </rPr>
      <t>.ПСД, экспертиза на кап. ремонт кровли: МБОУ "Весенненская СОШ"-2022г; МБОУ "Доможаковская СОШ им. Н.Г. Доможакова"-2023г, МБОУ "Красноозерная ООШ"-2024г; на кап. ремонт фасада МБОУ "Весенненская СОШ"-2023г, МБОУ "Красноозерная ООШ"-2024г; на кап.ремонт тира МБОУ "Усть-Абаканская СОШ"-2023г.</t>
    </r>
  </si>
  <si>
    <t xml:space="preserve">1. Экспертиза сметы на капитальный ремонт здания; 2. Ремонт электрооборудования; 3. Капитальный ремонт зданий, помещений, систем отопления, канализации, водопровода; 4.Ремонт медицинского кабинета в ДОУ; 5.Ремонт уличного освещения на территории д/сада; 6. ПСД для капитального ремонта парадного входа детского сада с устройством крылец и козырьков; 7.Капитальный ремонт парадного входа детского сада с устройством крылец и козырьков; 8. ПСД на кап. ремонт и кап. ремонт кровли; 9. Кап. ремонт АУПС.
</t>
  </si>
  <si>
    <t xml:space="preserve">1. Приобретение технологического, компьютерного, учебного оборудования, твердого, мягкого, хозяйственного инвентаря, оборудования и инвентаря для медицинских кабинетов и пищеблоков;  устройство приточно-вытяжной вентиляции для пищеблока; 2. Установка видеонаблюдения; 3.Лицензирование образовательной деятельности; 4.Обеспечение пожарной безопасности: установка противопожарных дверей и люков; обработка кровли огнезащитным составом, испытание пожарных кранов, лестниц, ограждений и приобретение пожарных рукавов;  приобретение огнетушителей и знаков;  проверка качества огнезащитной обработка деревянных конструкции.
</t>
  </si>
  <si>
    <t>Подпрограмма 2 "Развитие системы дополнительного образования детей, выявление и поддержка одаренных детей и молодежи"</t>
  </si>
  <si>
    <t>от 12.12.2022     № 1370 - п</t>
  </si>
</sst>
</file>

<file path=xl/styles.xml><?xml version="1.0" encoding="utf-8"?>
<styleSheet xmlns="http://schemas.openxmlformats.org/spreadsheetml/2006/main">
  <fonts count="17">
    <font>
      <sz val="11"/>
      <color theme="1"/>
      <name val="Calibri"/>
      <family val="2"/>
      <charset val="204"/>
      <scheme val="minor"/>
    </font>
    <font>
      <sz val="11"/>
      <color theme="1"/>
      <name val="Times New Roman"/>
      <family val="1"/>
      <charset val="204"/>
    </font>
    <font>
      <sz val="9"/>
      <color theme="1"/>
      <name val="Calibri"/>
      <family val="2"/>
      <charset val="204"/>
      <scheme val="minor"/>
    </font>
    <font>
      <sz val="12"/>
      <color theme="1"/>
      <name val="Times New Roman"/>
      <family val="1"/>
      <charset val="204"/>
    </font>
    <font>
      <b/>
      <sz val="12"/>
      <color theme="1"/>
      <name val="Times New Roman"/>
      <family val="1"/>
      <charset val="204"/>
    </font>
    <font>
      <sz val="12"/>
      <color theme="1"/>
      <name val="Calibri"/>
      <family val="2"/>
      <charset val="204"/>
      <scheme val="minor"/>
    </font>
    <font>
      <b/>
      <i/>
      <sz val="12"/>
      <color theme="1"/>
      <name val="Times New Roman"/>
      <family val="1"/>
      <charset val="204"/>
    </font>
    <font>
      <sz val="14"/>
      <color theme="1"/>
      <name val="Times New Roman"/>
      <family val="1"/>
      <charset val="204"/>
    </font>
    <font>
      <sz val="10"/>
      <color indexed="81"/>
      <name val="Tahoma"/>
      <family val="2"/>
      <charset val="204"/>
    </font>
    <font>
      <b/>
      <sz val="10"/>
      <color indexed="81"/>
      <name val="Tahoma"/>
      <family val="2"/>
      <charset val="204"/>
    </font>
    <font>
      <i/>
      <sz val="12"/>
      <color theme="1"/>
      <name val="Times New Roman"/>
      <family val="1"/>
      <charset val="204"/>
    </font>
    <font>
      <b/>
      <sz val="18"/>
      <color theme="1"/>
      <name val="Times New Roman"/>
      <family val="1"/>
      <charset val="204"/>
    </font>
    <font>
      <sz val="5"/>
      <color theme="1"/>
      <name val="Times New Roman"/>
      <family val="1"/>
      <charset val="204"/>
    </font>
    <font>
      <sz val="12"/>
      <color rgb="FFFF0000"/>
      <name val="Times New Roman"/>
      <family val="1"/>
      <charset val="204"/>
    </font>
    <font>
      <sz val="12"/>
      <name val="Times New Roman"/>
      <family val="1"/>
      <charset val="204"/>
    </font>
    <font>
      <sz val="13"/>
      <color theme="1"/>
      <name val="Times New Roman"/>
      <family val="1"/>
      <charset val="204"/>
    </font>
    <font>
      <sz val="14"/>
      <color theme="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23">
    <xf numFmtId="0" fontId="0" fillId="0" borderId="0" xfId="0"/>
    <xf numFmtId="0" fontId="0" fillId="0" borderId="0" xfId="0" applyFill="1"/>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xf numFmtId="49" fontId="1" fillId="0" borderId="0" xfId="0" applyNumberFormat="1" applyFont="1" applyFill="1"/>
    <xf numFmtId="0" fontId="0" fillId="0" borderId="0" xfId="0" applyFill="1" applyAlignment="1">
      <alignment horizontal="left"/>
    </xf>
    <xf numFmtId="0" fontId="0" fillId="0" borderId="0" xfId="0" applyFill="1" applyAlignment="1">
      <alignment horizontal="center"/>
    </xf>
    <xf numFmtId="49" fontId="0" fillId="0" borderId="0" xfId="0" applyNumberFormat="1" applyFill="1"/>
    <xf numFmtId="0" fontId="2" fillId="0" borderId="0" xfId="0" applyFont="1" applyFill="1" applyAlignment="1">
      <alignment horizontal="left"/>
    </xf>
    <xf numFmtId="49" fontId="3"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7" fillId="0" borderId="0" xfId="0" applyFont="1" applyFill="1" applyAlignment="1">
      <alignment horizontal="left"/>
    </xf>
    <xf numFmtId="0" fontId="4" fillId="0" borderId="1" xfId="0"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0" fontId="5" fillId="0" borderId="1" xfId="0" applyFont="1" applyFill="1" applyBorder="1" applyAlignment="1">
      <alignment horizontal="left" vertical="top"/>
    </xf>
    <xf numFmtId="49" fontId="3" fillId="0" borderId="1" xfId="0" applyNumberFormat="1" applyFont="1" applyFill="1" applyBorder="1" applyAlignment="1">
      <alignment horizontal="left" wrapText="1"/>
    </xf>
    <xf numFmtId="0" fontId="6" fillId="0" borderId="1" xfId="0" applyFont="1" applyFill="1" applyBorder="1" applyAlignment="1">
      <alignment horizontal="left" vertical="top" wrapText="1"/>
    </xf>
    <xf numFmtId="0" fontId="6" fillId="0" borderId="1" xfId="0" applyFont="1" applyFill="1" applyBorder="1" applyAlignment="1">
      <alignment horizontal="center" vertical="top" wrapText="1"/>
    </xf>
    <xf numFmtId="49" fontId="6" fillId="0" borderId="1" xfId="0" applyNumberFormat="1" applyFont="1" applyFill="1" applyBorder="1" applyAlignment="1">
      <alignment horizontal="center" vertical="top" wrapText="1"/>
    </xf>
    <xf numFmtId="0" fontId="3" fillId="0" borderId="1" xfId="0" applyFont="1" applyFill="1" applyBorder="1" applyAlignment="1">
      <alignment horizontal="left" vertical="top"/>
    </xf>
    <xf numFmtId="0" fontId="14" fillId="0" borderId="1" xfId="0" applyFont="1" applyFill="1" applyBorder="1" applyAlignment="1">
      <alignment horizontal="left" vertical="top" wrapText="1"/>
    </xf>
    <xf numFmtId="49" fontId="3" fillId="0" borderId="2" xfId="0" applyNumberFormat="1" applyFont="1" applyFill="1" applyBorder="1" applyAlignment="1">
      <alignment horizontal="center" vertical="top" wrapText="1"/>
    </xf>
    <xf numFmtId="49" fontId="3" fillId="0" borderId="4" xfId="0" applyNumberFormat="1" applyFont="1" applyFill="1" applyBorder="1" applyAlignment="1">
      <alignment horizontal="center" vertical="top" wrapText="1"/>
    </xf>
    <xf numFmtId="0" fontId="3" fillId="0" borderId="1" xfId="0" applyFont="1" applyFill="1" applyBorder="1" applyAlignment="1">
      <alignment vertical="top" wrapText="1"/>
    </xf>
    <xf numFmtId="0" fontId="0" fillId="0" borderId="0" xfId="0" applyFill="1" applyBorder="1"/>
    <xf numFmtId="0" fontId="10" fillId="0" borderId="1" xfId="0" applyFont="1" applyFill="1" applyBorder="1" applyAlignment="1">
      <alignment horizontal="left" vertical="top" wrapText="1"/>
    </xf>
    <xf numFmtId="0" fontId="10" fillId="0" borderId="1" xfId="0" applyFont="1" applyFill="1" applyBorder="1" applyAlignment="1">
      <alignment horizontal="center" vertical="top" wrapText="1"/>
    </xf>
    <xf numFmtId="0" fontId="0" fillId="0" borderId="0" xfId="0" applyFill="1" applyAlignment="1">
      <alignment wrapText="1"/>
    </xf>
    <xf numFmtId="0" fontId="10" fillId="0" borderId="1" xfId="0" applyFont="1" applyFill="1" applyBorder="1" applyAlignment="1">
      <alignment vertical="top" wrapText="1"/>
    </xf>
    <xf numFmtId="0" fontId="0" fillId="0" borderId="0" xfId="0" applyFill="1" applyAlignment="1">
      <alignment horizontal="left" vertical="top"/>
    </xf>
    <xf numFmtId="0" fontId="0" fillId="0" borderId="0" xfId="0" applyFill="1" applyAlignment="1">
      <alignment vertical="top"/>
    </xf>
    <xf numFmtId="49" fontId="0" fillId="0" borderId="0" xfId="0" applyNumberFormat="1" applyFill="1" applyAlignment="1">
      <alignment vertical="top"/>
    </xf>
    <xf numFmtId="0" fontId="0" fillId="0" borderId="0" xfId="0" applyFill="1" applyAlignment="1">
      <alignment horizontal="center" vertical="top"/>
    </xf>
    <xf numFmtId="0" fontId="3" fillId="0" borderId="1" xfId="0" applyFont="1" applyFill="1" applyBorder="1" applyAlignment="1">
      <alignment horizontal="left" vertical="top" wrapText="1"/>
    </xf>
    <xf numFmtId="0" fontId="6" fillId="0" borderId="4" xfId="0" applyFont="1" applyFill="1" applyBorder="1" applyAlignment="1">
      <alignment horizontal="left" vertical="top" wrapText="1"/>
    </xf>
    <xf numFmtId="0" fontId="3" fillId="0" borderId="3" xfId="0" applyFont="1" applyFill="1" applyBorder="1" applyAlignment="1">
      <alignment horizontal="center" vertical="top" wrapText="1"/>
    </xf>
    <xf numFmtId="0" fontId="3" fillId="0" borderId="3" xfId="0" applyFont="1" applyFill="1" applyBorder="1" applyAlignment="1">
      <alignment horizontal="center" vertical="top" wrapText="1"/>
    </xf>
    <xf numFmtId="4" fontId="0" fillId="0" borderId="0" xfId="0" applyNumberFormat="1" applyFill="1"/>
    <xf numFmtId="4" fontId="1" fillId="2" borderId="0" xfId="0" applyNumberFormat="1" applyFont="1" applyFill="1" applyAlignment="1">
      <alignment horizontal="right"/>
    </xf>
    <xf numFmtId="0" fontId="1" fillId="2" borderId="0" xfId="0" applyFont="1" applyFill="1" applyAlignment="1">
      <alignment horizontal="right"/>
    </xf>
    <xf numFmtId="1" fontId="3" fillId="2" borderId="1" xfId="0" applyNumberFormat="1" applyFont="1" applyFill="1" applyBorder="1" applyAlignment="1">
      <alignment horizontal="center" vertical="center" wrapText="1"/>
    </xf>
    <xf numFmtId="4" fontId="4" fillId="2" borderId="1" xfId="0" applyNumberFormat="1" applyFont="1" applyFill="1" applyBorder="1" applyAlignment="1">
      <alignment horizontal="right" vertical="top" wrapText="1" indent="1"/>
    </xf>
    <xf numFmtId="4" fontId="6" fillId="2" borderId="1" xfId="0" applyNumberFormat="1" applyFont="1" applyFill="1" applyBorder="1" applyAlignment="1">
      <alignment horizontal="right" vertical="top" wrapText="1" indent="1"/>
    </xf>
    <xf numFmtId="4" fontId="0" fillId="2" borderId="0" xfId="0" applyNumberFormat="1" applyFill="1" applyAlignment="1">
      <alignment horizontal="right" vertical="top"/>
    </xf>
    <xf numFmtId="4" fontId="0" fillId="2" borderId="0" xfId="0" applyNumberFormat="1" applyFill="1" applyAlignment="1">
      <alignment horizontal="right"/>
    </xf>
    <xf numFmtId="0" fontId="3" fillId="2" borderId="0" xfId="0" applyFont="1" applyFill="1" applyAlignment="1"/>
    <xf numFmtId="0" fontId="1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2" borderId="1" xfId="0" applyFont="1" applyFill="1" applyBorder="1" applyAlignment="1">
      <alignment vertical="top" wrapText="1"/>
    </xf>
    <xf numFmtId="0" fontId="3" fillId="2" borderId="4" xfId="0" applyFont="1" applyFill="1" applyBorder="1" applyAlignment="1">
      <alignment horizontal="center" vertical="top" wrapText="1"/>
    </xf>
    <xf numFmtId="0" fontId="7" fillId="0" borderId="0" xfId="0" applyFont="1" applyFill="1" applyAlignment="1">
      <alignment horizontal="left"/>
    </xf>
    <xf numFmtId="4" fontId="0" fillId="2" borderId="5" xfId="0" applyNumberFormat="1" applyFill="1" applyBorder="1" applyAlignment="1">
      <alignment horizontal="center"/>
    </xf>
    <xf numFmtId="0" fontId="3" fillId="2" borderId="1" xfId="0" applyFont="1" applyFill="1" applyBorder="1" applyAlignment="1">
      <alignment horizontal="center" vertical="top" wrapText="1"/>
    </xf>
    <xf numFmtId="49" fontId="3" fillId="2" borderId="1" xfId="0" applyNumberFormat="1" applyFont="1" applyFill="1" applyBorder="1" applyAlignment="1">
      <alignment horizontal="center" vertical="top" wrapText="1"/>
    </xf>
    <xf numFmtId="0" fontId="0" fillId="2" borderId="0" xfId="0" applyFill="1"/>
    <xf numFmtId="0" fontId="15" fillId="0" borderId="0" xfId="0" applyFont="1" applyFill="1" applyAlignment="1">
      <alignment horizontal="left"/>
    </xf>
    <xf numFmtId="0" fontId="7" fillId="0" borderId="0" xfId="0" applyFont="1" applyFill="1" applyAlignment="1">
      <alignment horizontal="left"/>
    </xf>
    <xf numFmtId="0" fontId="3" fillId="3" borderId="1" xfId="0" applyFont="1" applyFill="1" applyBorder="1" applyAlignment="1">
      <alignment horizontal="left" vertical="top" wrapText="1"/>
    </xf>
    <xf numFmtId="0" fontId="7" fillId="0" borderId="0" xfId="0" applyFont="1" applyFill="1" applyAlignment="1">
      <alignment horizontal="left"/>
    </xf>
    <xf numFmtId="0" fontId="3" fillId="3" borderId="3" xfId="0" applyFont="1" applyFill="1" applyBorder="1" applyAlignment="1">
      <alignment vertical="top" wrapText="1"/>
    </xf>
    <xf numFmtId="0" fontId="3" fillId="3" borderId="4" xfId="0" applyFont="1" applyFill="1" applyBorder="1" applyAlignment="1">
      <alignment vertical="top" wrapText="1"/>
    </xf>
    <xf numFmtId="0" fontId="7" fillId="0" borderId="0" xfId="0" applyFont="1" applyFill="1" applyAlignment="1">
      <alignment horizontal="right" vertical="top"/>
    </xf>
    <xf numFmtId="0" fontId="3" fillId="2" borderId="4" xfId="0"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4" fontId="3" fillId="2" borderId="1" xfId="0" applyNumberFormat="1" applyFont="1" applyFill="1" applyBorder="1" applyAlignment="1">
      <alignment horizontal="right" vertical="top" wrapText="1" indent="1"/>
    </xf>
    <xf numFmtId="0" fontId="3" fillId="2" borderId="1" xfId="0" applyFont="1" applyFill="1" applyBorder="1" applyAlignment="1">
      <alignment horizontal="left" vertical="top" wrapText="1"/>
    </xf>
    <xf numFmtId="0" fontId="3"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4" fontId="4" fillId="2" borderId="1" xfId="0" applyNumberFormat="1" applyFont="1" applyFill="1" applyBorder="1" applyAlignment="1">
      <alignment horizontal="right" vertical="top" indent="1"/>
    </xf>
    <xf numFmtId="0" fontId="3" fillId="3" borderId="1" xfId="0" applyFont="1" applyFill="1" applyBorder="1" applyAlignment="1">
      <alignment horizontal="center" vertical="top" wrapText="1"/>
    </xf>
    <xf numFmtId="49" fontId="3" fillId="3" borderId="1" xfId="0" applyNumberFormat="1" applyFont="1" applyFill="1" applyBorder="1" applyAlignment="1">
      <alignment horizontal="center" vertical="top" wrapText="1"/>
    </xf>
    <xf numFmtId="4" fontId="3" fillId="3" borderId="1" xfId="0" applyNumberFormat="1" applyFont="1" applyFill="1" applyBorder="1" applyAlignment="1">
      <alignment horizontal="right" vertical="top" wrapText="1" indent="1"/>
    </xf>
    <xf numFmtId="4" fontId="16" fillId="2" borderId="0" xfId="0" applyNumberFormat="1" applyFont="1" applyFill="1" applyAlignment="1">
      <alignment horizontal="right"/>
    </xf>
    <xf numFmtId="0" fontId="7" fillId="0" borderId="0" xfId="0" applyFont="1" applyFill="1" applyAlignment="1">
      <alignment horizontal="left" vertical="center"/>
    </xf>
    <xf numFmtId="4" fontId="3" fillId="0" borderId="1" xfId="0" applyNumberFormat="1" applyFont="1" applyFill="1" applyBorder="1" applyAlignment="1">
      <alignment horizontal="left" vertical="top"/>
    </xf>
    <xf numFmtId="4" fontId="3" fillId="2" borderId="1" xfId="0" applyNumberFormat="1" applyFont="1" applyFill="1" applyBorder="1" applyAlignment="1">
      <alignment horizontal="right" vertical="top" wrapText="1" indent="1"/>
    </xf>
    <xf numFmtId="0" fontId="4" fillId="0" borderId="1" xfId="0" applyFont="1" applyFill="1" applyBorder="1" applyAlignment="1">
      <alignment horizontal="left" vertical="top"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4" fontId="3" fillId="2" borderId="1" xfId="0" applyNumberFormat="1" applyFont="1" applyFill="1" applyBorder="1" applyAlignment="1">
      <alignment horizontal="right" vertical="top" wrapText="1" indent="1"/>
    </xf>
    <xf numFmtId="0" fontId="7" fillId="0" borderId="0" xfId="0" applyFont="1" applyFill="1" applyAlignment="1">
      <alignment horizontal="left" vertical="top"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2" xfId="0" applyFont="1" applyFill="1" applyBorder="1" applyAlignment="1">
      <alignment horizontal="left" vertical="top" wrapText="1"/>
    </xf>
    <xf numFmtId="0" fontId="3" fillId="2" borderId="3"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0" borderId="0" xfId="0" applyFont="1" applyFill="1" applyAlignment="1">
      <alignment horizontal="left" wrapText="1"/>
    </xf>
    <xf numFmtId="0" fontId="7" fillId="0" borderId="0" xfId="0" applyFont="1" applyFill="1" applyAlignment="1">
      <alignment horizontal="left"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3" borderId="1" xfId="0" applyFont="1" applyFill="1" applyBorder="1" applyAlignment="1">
      <alignment horizontal="left" vertical="top" wrapText="1"/>
    </xf>
    <xf numFmtId="0" fontId="7" fillId="0" borderId="0" xfId="0" applyFont="1" applyFill="1" applyAlignment="1">
      <alignment horizontal="left"/>
    </xf>
    <xf numFmtId="0" fontId="11" fillId="0" borderId="0" xfId="0" applyFont="1" applyFill="1" applyAlignment="1">
      <alignment horizontal="center" vertical="center"/>
    </xf>
    <xf numFmtId="0" fontId="7" fillId="0" borderId="0" xfId="0" applyFont="1" applyFill="1" applyAlignment="1">
      <alignment horizontal="left" vertical="top"/>
    </xf>
    <xf numFmtId="4" fontId="11" fillId="2" borderId="0" xfId="0" applyNumberFormat="1" applyFont="1" applyFill="1" applyBorder="1" applyAlignment="1">
      <alignment horizontal="center"/>
    </xf>
    <xf numFmtId="0" fontId="3" fillId="0" borderId="2" xfId="0" applyFont="1" applyFill="1" applyBorder="1" applyAlignment="1">
      <alignment horizontal="center" vertical="top"/>
    </xf>
    <xf numFmtId="0" fontId="5" fillId="0" borderId="3" xfId="0" applyFont="1" applyFill="1" applyBorder="1" applyAlignment="1">
      <alignment horizontal="center" vertical="top"/>
    </xf>
    <xf numFmtId="0" fontId="5" fillId="0" borderId="4" xfId="0" applyFont="1" applyFill="1" applyBorder="1" applyAlignment="1">
      <alignment horizontal="center" vertical="top"/>
    </xf>
    <xf numFmtId="0" fontId="3" fillId="2" borderId="8"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201"/>
  <sheetViews>
    <sheetView tabSelected="1" topLeftCell="B62" zoomScaleSheetLayoutView="80" workbookViewId="0">
      <selection activeCell="J7" sqref="J7"/>
    </sheetView>
  </sheetViews>
  <sheetFormatPr defaultRowHeight="15"/>
  <cols>
    <col min="1" max="1" width="37.42578125" style="6" customWidth="1"/>
    <col min="2" max="2" width="21.42578125" style="6" customWidth="1"/>
    <col min="3" max="4" width="9.140625" style="1" hidden="1" customWidth="1"/>
    <col min="5" max="5" width="16.85546875" style="8" hidden="1" customWidth="1"/>
    <col min="6" max="6" width="4.42578125" style="7" hidden="1" customWidth="1"/>
    <col min="7" max="7" width="19.85546875" style="48" customWidth="1"/>
    <col min="8" max="8" width="20" style="48" customWidth="1"/>
    <col min="9" max="12" width="18.5703125" style="48" customWidth="1"/>
    <col min="13" max="13" width="63" style="9" customWidth="1"/>
    <col min="14" max="14" width="16" style="6" hidden="1" customWidth="1"/>
    <col min="15" max="15" width="16.42578125" style="1" hidden="1" customWidth="1"/>
    <col min="16" max="16384" width="9.140625" style="1"/>
  </cols>
  <sheetData>
    <row r="1" spans="1:15" s="4" customFormat="1" ht="18.75">
      <c r="A1" s="2"/>
      <c r="B1" s="2"/>
      <c r="E1" s="5"/>
      <c r="F1" s="3"/>
      <c r="G1" s="42"/>
      <c r="H1" s="42"/>
      <c r="I1" s="42"/>
      <c r="J1" s="42"/>
      <c r="K1" s="42"/>
      <c r="L1" s="42"/>
      <c r="M1" s="113" t="s">
        <v>52</v>
      </c>
      <c r="N1" s="113"/>
    </row>
    <row r="2" spans="1:15" s="4" customFormat="1" ht="18.75">
      <c r="A2" s="2"/>
      <c r="B2" s="2"/>
      <c r="E2" s="5"/>
      <c r="F2" s="3"/>
      <c r="G2" s="42"/>
      <c r="H2" s="42"/>
      <c r="I2" s="42"/>
      <c r="J2" s="42"/>
      <c r="K2" s="42"/>
      <c r="L2" s="42"/>
      <c r="M2" s="113" t="s">
        <v>168</v>
      </c>
      <c r="N2" s="113"/>
    </row>
    <row r="3" spans="1:15" s="4" customFormat="1" ht="18.75" customHeight="1">
      <c r="A3" s="2"/>
      <c r="B3" s="2"/>
      <c r="E3" s="5"/>
      <c r="F3" s="3"/>
      <c r="G3" s="43"/>
      <c r="H3" s="43"/>
      <c r="I3" s="43"/>
      <c r="J3" s="43"/>
      <c r="K3" s="43"/>
      <c r="L3" s="43"/>
      <c r="M3" s="113" t="s">
        <v>38</v>
      </c>
      <c r="N3" s="113"/>
    </row>
    <row r="4" spans="1:15" s="4" customFormat="1" ht="16.5" customHeight="1">
      <c r="A4" s="2"/>
      <c r="B4" s="2"/>
      <c r="E4" s="5"/>
      <c r="F4" s="3"/>
      <c r="G4" s="43"/>
      <c r="H4" s="43"/>
      <c r="I4" s="43"/>
      <c r="J4" s="43"/>
      <c r="K4" s="43"/>
      <c r="L4" s="43"/>
      <c r="M4" s="113" t="s">
        <v>274</v>
      </c>
      <c r="N4" s="113"/>
    </row>
    <row r="5" spans="1:15" s="4" customFormat="1" ht="20.25" customHeight="1">
      <c r="A5" s="2"/>
      <c r="B5" s="2"/>
      <c r="E5" s="5"/>
      <c r="F5" s="3"/>
      <c r="G5" s="43"/>
      <c r="H5" s="43"/>
      <c r="I5" s="43"/>
      <c r="J5" s="43"/>
      <c r="K5" s="43"/>
      <c r="L5" s="43"/>
      <c r="M5" s="60"/>
      <c r="N5" s="54"/>
    </row>
    <row r="6" spans="1:15" s="4" customFormat="1" ht="19.5" customHeight="1">
      <c r="A6" s="62" t="s">
        <v>244</v>
      </c>
      <c r="B6" s="2"/>
      <c r="E6" s="5"/>
      <c r="F6" s="3"/>
      <c r="G6" s="43"/>
      <c r="H6" s="43"/>
      <c r="I6" s="43"/>
      <c r="J6" s="43"/>
      <c r="K6" s="43"/>
      <c r="L6" s="43"/>
      <c r="M6" s="115" t="s">
        <v>243</v>
      </c>
      <c r="N6" s="115"/>
    </row>
    <row r="7" spans="1:15" s="4" customFormat="1" ht="59.25" customHeight="1">
      <c r="A7" s="2"/>
      <c r="B7" s="2"/>
      <c r="E7" s="5"/>
      <c r="F7" s="3"/>
      <c r="G7" s="43"/>
      <c r="H7" s="43"/>
      <c r="I7" s="43"/>
      <c r="J7" s="43"/>
      <c r="K7" s="43"/>
      <c r="L7" s="43"/>
      <c r="M7" s="95" t="s">
        <v>169</v>
      </c>
      <c r="N7" s="95"/>
    </row>
    <row r="8" spans="1:15" s="4" customFormat="1" ht="14.45" customHeight="1">
      <c r="A8" s="2"/>
      <c r="B8" s="2"/>
      <c r="E8" s="5"/>
      <c r="F8" s="3"/>
      <c r="G8" s="43"/>
      <c r="H8" s="43"/>
      <c r="I8" s="43"/>
      <c r="J8" s="43"/>
      <c r="K8" s="43"/>
      <c r="L8" s="43"/>
      <c r="M8" s="60"/>
      <c r="N8" s="15"/>
    </row>
    <row r="9" spans="1:15" s="4" customFormat="1" ht="27.75" customHeight="1">
      <c r="A9" s="114" t="s">
        <v>170</v>
      </c>
      <c r="B9" s="114"/>
      <c r="C9" s="114"/>
      <c r="D9" s="114"/>
      <c r="E9" s="114"/>
      <c r="F9" s="114"/>
      <c r="G9" s="114"/>
      <c r="H9" s="114"/>
      <c r="I9" s="114"/>
      <c r="J9" s="114"/>
      <c r="K9" s="114"/>
      <c r="L9" s="114"/>
      <c r="M9" s="114"/>
      <c r="N9" s="114"/>
    </row>
    <row r="10" spans="1:15" ht="22.5">
      <c r="A10" s="116" t="s">
        <v>171</v>
      </c>
      <c r="B10" s="116"/>
      <c r="C10" s="116"/>
      <c r="D10" s="116"/>
      <c r="E10" s="116"/>
      <c r="F10" s="116"/>
      <c r="G10" s="116"/>
      <c r="H10" s="116"/>
      <c r="I10" s="116"/>
      <c r="J10" s="116"/>
      <c r="K10" s="116"/>
      <c r="L10" s="116"/>
      <c r="M10" s="116"/>
    </row>
    <row r="11" spans="1:15">
      <c r="G11" s="55"/>
      <c r="H11" s="55"/>
      <c r="I11" s="55"/>
      <c r="J11" s="55"/>
      <c r="K11" s="55"/>
    </row>
    <row r="12" spans="1:15" ht="30" customHeight="1">
      <c r="A12" s="110" t="s">
        <v>245</v>
      </c>
      <c r="B12" s="110" t="s">
        <v>246</v>
      </c>
      <c r="C12" s="111" t="s">
        <v>0</v>
      </c>
      <c r="D12" s="111"/>
      <c r="E12" s="111"/>
      <c r="F12" s="111"/>
      <c r="G12" s="120" t="s">
        <v>172</v>
      </c>
      <c r="H12" s="121"/>
      <c r="I12" s="121"/>
      <c r="J12" s="121"/>
      <c r="K12" s="121"/>
      <c r="L12" s="122"/>
      <c r="M12" s="110" t="s">
        <v>31</v>
      </c>
      <c r="N12" s="110" t="s">
        <v>81</v>
      </c>
    </row>
    <row r="13" spans="1:15" ht="44.25" customHeight="1">
      <c r="A13" s="110"/>
      <c r="B13" s="110"/>
      <c r="C13" s="77" t="s">
        <v>1</v>
      </c>
      <c r="D13" s="77" t="s">
        <v>2</v>
      </c>
      <c r="E13" s="11" t="s">
        <v>3</v>
      </c>
      <c r="F13" s="77" t="s">
        <v>4</v>
      </c>
      <c r="G13" s="44">
        <v>2022</v>
      </c>
      <c r="H13" s="44">
        <v>2023</v>
      </c>
      <c r="I13" s="44">
        <v>2024</v>
      </c>
      <c r="J13" s="44">
        <v>2025</v>
      </c>
      <c r="K13" s="44">
        <v>2026</v>
      </c>
      <c r="L13" s="44">
        <v>2027</v>
      </c>
      <c r="M13" s="110"/>
      <c r="N13" s="110"/>
    </row>
    <row r="14" spans="1:15" ht="16.5" customHeight="1">
      <c r="A14" s="77">
        <v>1</v>
      </c>
      <c r="B14" s="77">
        <v>2</v>
      </c>
      <c r="C14" s="77">
        <v>4</v>
      </c>
      <c r="D14" s="77">
        <v>5</v>
      </c>
      <c r="E14" s="11">
        <v>6</v>
      </c>
      <c r="F14" s="77">
        <v>7</v>
      </c>
      <c r="G14" s="44">
        <v>3</v>
      </c>
      <c r="H14" s="44">
        <v>4</v>
      </c>
      <c r="I14" s="44">
        <v>5</v>
      </c>
      <c r="J14" s="44">
        <v>6</v>
      </c>
      <c r="K14" s="44">
        <v>7</v>
      </c>
      <c r="L14" s="44">
        <v>8</v>
      </c>
      <c r="M14" s="44">
        <v>9</v>
      </c>
      <c r="N14" s="44">
        <v>15</v>
      </c>
    </row>
    <row r="15" spans="1:15" ht="67.5" customHeight="1">
      <c r="A15" s="109" t="s">
        <v>173</v>
      </c>
      <c r="B15" s="76" t="s">
        <v>177</v>
      </c>
      <c r="C15" s="16" t="s">
        <v>5</v>
      </c>
      <c r="D15" s="16" t="s">
        <v>5</v>
      </c>
      <c r="E15" s="17" t="s">
        <v>5</v>
      </c>
      <c r="F15" s="16" t="s">
        <v>5</v>
      </c>
      <c r="G15" s="78">
        <f t="shared" ref="G15" si="0">G19+G20+G21</f>
        <v>1179394636.7300003</v>
      </c>
      <c r="H15" s="45">
        <f t="shared" ref="H15" si="1">H19+H20+H21</f>
        <v>835065710.80999994</v>
      </c>
      <c r="I15" s="45">
        <f t="shared" ref="I15" si="2">I19+I20+I21</f>
        <v>731382446.51999998</v>
      </c>
      <c r="J15" s="45">
        <f t="shared" ref="J15:K15" si="3">J19+J20+J21</f>
        <v>848100865.37</v>
      </c>
      <c r="K15" s="45">
        <f t="shared" si="3"/>
        <v>848100865.37</v>
      </c>
      <c r="L15" s="45">
        <f t="shared" ref="L15" si="4">L19+L20+L21</f>
        <v>848100865.37</v>
      </c>
      <c r="M15" s="84"/>
      <c r="N15" s="117" t="s">
        <v>117</v>
      </c>
      <c r="O15" s="41">
        <f>SUM(G15:H15)</f>
        <v>2014460347.5400002</v>
      </c>
    </row>
    <row r="16" spans="1:15" ht="31.5">
      <c r="A16" s="109"/>
      <c r="B16" s="19" t="s">
        <v>178</v>
      </c>
      <c r="C16" s="16"/>
      <c r="D16" s="16"/>
      <c r="E16" s="17"/>
      <c r="F16" s="16"/>
      <c r="G16" s="85">
        <f>G165+G71+G97+G157</f>
        <v>72686301</v>
      </c>
      <c r="H16" s="85">
        <f>H61+H66+H76+H137+H43+H121+H97+H118+H157+H71+H165</f>
        <v>69751681.039999992</v>
      </c>
      <c r="I16" s="85">
        <f>I61+I66+I76+I137+I43+I121+I97+I118+I157+I71+I149+I165</f>
        <v>81020931.780000001</v>
      </c>
      <c r="J16" s="73">
        <f>J61+J66+J76+J137+J43+J121+J97+J118+J157+J71+J149+J165</f>
        <v>0</v>
      </c>
      <c r="K16" s="73">
        <f>K61+K66+K76+K137+K43+K121+K97+K118+K157+K71+K149+K165</f>
        <v>0</v>
      </c>
      <c r="L16" s="73">
        <f>L61+L66+L76+L137+L43+L121+L97+L118+L157+L71+L149+L165</f>
        <v>0</v>
      </c>
      <c r="M16" s="23"/>
      <c r="N16" s="118"/>
      <c r="O16" s="41">
        <f>SUM(G16:H16)</f>
        <v>142437982.03999999</v>
      </c>
    </row>
    <row r="17" spans="1:15" ht="32.25" customHeight="1">
      <c r="A17" s="109"/>
      <c r="B17" s="19" t="s">
        <v>179</v>
      </c>
      <c r="C17" s="16"/>
      <c r="D17" s="16"/>
      <c r="E17" s="17"/>
      <c r="F17" s="16"/>
      <c r="G17" s="85">
        <f>G32+G60+G65+G72+G79+G81+G85+G77+G138+G44+G34+G94+G152+G120+G98+G117+G158+G86+G164+G160+G166</f>
        <v>695654919.63</v>
      </c>
      <c r="H17" s="85">
        <f>H32+H60+H65+H72+H79+H81+H85+H77+H138+H44+H34+H94+H152+H120+H98+H117+H158+H164</f>
        <v>491746534.44</v>
      </c>
      <c r="I17" s="85">
        <f>I32+I60+I65+I72+I79+I81+I85+I77+I138+I44+I34+I94+I152+I120+I98+I117+I158+I150+I164</f>
        <v>380138931.37</v>
      </c>
      <c r="J17" s="73">
        <f>J32+J60+J65+J72+J79+J81+J85+J77+J138+J44+J34+J94+J152+J120+J98+J117+J158+J150+J164</f>
        <v>593155000</v>
      </c>
      <c r="K17" s="73">
        <f>K32+K60+K65+K72+K79+K81+K85+K77+K138+K44+K34+K94+K152+K120+K98+K117+K158+K150+K164</f>
        <v>593155000</v>
      </c>
      <c r="L17" s="73">
        <f>L32+L60+L65+L72+L79+L81+L85+L77+L138+L44+L34+L94+L152+L120+L98+L117+L158+L150+L164</f>
        <v>593155000</v>
      </c>
      <c r="M17" s="23"/>
      <c r="N17" s="118"/>
      <c r="O17" s="41">
        <f>SUM(G17:H17)</f>
        <v>1187401454.0699999</v>
      </c>
    </row>
    <row r="18" spans="1:15" ht="15.75">
      <c r="A18" s="109"/>
      <c r="B18" s="19" t="s">
        <v>180</v>
      </c>
      <c r="C18" s="16"/>
      <c r="D18" s="16"/>
      <c r="E18" s="17"/>
      <c r="F18" s="16"/>
      <c r="G18" s="85">
        <f>G24+G25+G27+G28+G29+G30+G31+G53+G54+G55+G56+G58+G59+G62+G63+G64+G67+G69+G70+G80+G82+G83+G123+G124+G125+G126+G127+G128+G129+G130+G170+G171+G172+G175+G176+G179+G190+G191+G192+G193+G194+G196+G173+G78+G100+G109+G139+G45+G26+G36+G57+G96+G153+G119+G99+G116+G159+G182+G87+G181+G163+G84+G161+G167</f>
        <v>411053416.10000002</v>
      </c>
      <c r="H18" s="85">
        <f>H24+H25+H27+H28+H29+H30+H31+H53+H54+H55+H56+H58+H59+H62+H63+H64+H67+H69+H70+H80+H82+H83+H123+H124+H125+H126+H127+H128+H129+H130+H170+H171+H172+H175+H176+H179+H190+H191+H192+H193+H194+H196+H173+H78+H100+H109+H139+H45+H26+H36+H57+H96+H153+H119+H99+H116+H159+H182+H163+H84</f>
        <v>273567495.32999998</v>
      </c>
      <c r="I18" s="85">
        <f>I24+I25+I27+I28+I29+I30+I31+I53+I54+I55+I56+I58+I59+I62+I63+I64+I67+I69+I70+I80+I82+I83+I123+I124+I125+I126+I127+I128+I129+I130+I170+I171+I172+I175+I176+I179+I190+I191+I192+I193+I194+I196+I173+I78+I100+I109+I139+I45+I26+I36+I57+I96+I153+I119+I99+I116+I159+I182+I151+I163+I84</f>
        <v>270222583.37</v>
      </c>
      <c r="J18" s="73">
        <f>J24+J25+J27+J28+J29+J30+J31+J53+J54+J55+J56+J58+J59+J62+J63+J64+J67+J69+J70+J80+J82+J83+J123+J124+J125+J126+J127+J128+J129+J130+J170+J171+J172+J175+J176+J179+J190+J191+J192+J193+J194+J196+J173+J78+J100+J109+J139+J45+J26+J36+J57+J96+J153+J119+J99+J116+J159+J182+J151+J163+J84</f>
        <v>254945865.37</v>
      </c>
      <c r="K18" s="73">
        <f>K24+K25+K27+K28+K29+K30+K31+K53+K54+K55+K56+K58+K59+K62+K63+K64+K67+K69+K70+K80+K82+K83+K123+K124+K125+K126+K127+K128+K129+K130+K170+K171+K172+K175+K176+K179+K190+K191+K192+K193+K194+K196+K173+K78+K100+K109+K139+K45+K26+K36+K57+K96+K153+K119+K99+K116+K159+K182+K151+K163+K84</f>
        <v>254945865.37</v>
      </c>
      <c r="L18" s="73">
        <f>L24+L25+L27+L28+L29+L30+L31+L53+L54+L55+L56+L58+L59+L62+L63+L64+L67+L69+L70+L80+L82+L83+L123+L124+L125+L126+L127+L128+L129+L130+L170+L171+L172+L175+L176+L179+L190+L191+L192+L193+L194+L196+L173+L78+L100+L109+L139+L45+L26+L36+L57+L96+L153+L119+L99+L116+L159+L182+L151+L163+L84</f>
        <v>254945865.37</v>
      </c>
      <c r="M18" s="23"/>
      <c r="N18" s="118"/>
      <c r="O18" s="41">
        <f>SUM(G18:H18)</f>
        <v>684620911.43000007</v>
      </c>
    </row>
    <row r="19" spans="1:15" ht="31.5">
      <c r="A19" s="109"/>
      <c r="B19" s="67" t="s">
        <v>74</v>
      </c>
      <c r="C19" s="75" t="s">
        <v>6</v>
      </c>
      <c r="D19" s="75" t="s">
        <v>5</v>
      </c>
      <c r="E19" s="10" t="s">
        <v>5</v>
      </c>
      <c r="F19" s="75" t="s">
        <v>5</v>
      </c>
      <c r="G19" s="85">
        <f>G24+G28+G30+G31+G32+G53+G58+G67+G69+G70+G72+G83+G123+G125+G126+G127+G128+G129+G130+G170+G179+G194+G196+G175+G34+G36+G79+G80+G85+G94+G96+G152+G153+G97+G98+G99+G116+G117+G118+G157+G159+G182+G158+G71+G86+G87+G181+G163+G164+G165+G84+G160+G161+G166+G167</f>
        <v>1128230662.7500002</v>
      </c>
      <c r="H19" s="85">
        <f>H24+H28+H30+H31+H32+H53+H58+H67+H69+H70+H72+H83+H123+H125+H126+H127+H128+H129+H130+H170+H179+H194+H196+H175+H34+H36+H79+H80+H85+H94+H96+H152+H153+H97+H98+H99+H116+H117+H118+H157+H159+H182+H158+H71+H163+H164+H165+H84</f>
        <v>791540985.80999994</v>
      </c>
      <c r="I19" s="85">
        <f>I24+I28+I30+I31+I32+I53+I58+I67+I69+I70+I72+I83+I123+I125+I126+I127+I128+I129+I130+I170+I179+I194+I196+I175+I34+I36+I79+I80+I85+I94+I96+I152+I153+I97+I98+I99+I116+I117+I118+I157+I159+I182+I158+I131+I71+I163+I164+I165+I84</f>
        <v>674259522.51999998</v>
      </c>
      <c r="J19" s="73">
        <f>J24+J28+J30+J31+J32+J53+J58+J67+J69+J70+J72+J83+J123+J125+J126+J127+J128+J129+J130+J170+J179+J194+J196+J175+J34+J36+J79+J80+J85+J94+J96+J152+J153+J97+J98+J99+J116+J117+J118+J157+J159+J182+J158+J131+J71+J163+J164+J165+J84</f>
        <v>805977941.37</v>
      </c>
      <c r="K19" s="73">
        <f>K24+K28+K30+K31+K32+K53+K58+K67+K69+K70+K72+K83+K123+K125+K126+K127+K128+K129+K130+K170+K179+K194+K196+K175+K34+K36+K79+K80+K85+K94+K96+K152+K153+K97+K98+K99+K116+K117+K118+K157+K159+K182+K158+K131+K71+K163+K164+K165+K84</f>
        <v>805977941.37</v>
      </c>
      <c r="L19" s="73">
        <f>L24+L28+L30+L31+L32+L53+L58+L67+L69+L70+L72+L83+L123+L125+L126+L127+L128+L129+L130+L170+L179+L194+L196+L175+L34+L36+L79+L80+L85+L94+L96+L152+L153+L97+L98+L99+L116+L117+L118+L157+L159+L182+L158+L131+L71+L163+L164+L165+L84</f>
        <v>805977941.37</v>
      </c>
      <c r="M19" s="23"/>
      <c r="N19" s="118"/>
    </row>
    <row r="20" spans="1:15" ht="31.5">
      <c r="A20" s="109"/>
      <c r="B20" s="67" t="s">
        <v>72</v>
      </c>
      <c r="C20" s="75" t="s">
        <v>7</v>
      </c>
      <c r="D20" s="75" t="s">
        <v>5</v>
      </c>
      <c r="E20" s="10" t="s">
        <v>5</v>
      </c>
      <c r="F20" s="75" t="s">
        <v>5</v>
      </c>
      <c r="G20" s="85">
        <f t="shared" ref="G20:L20" si="5">G29+G62+G173+G56+G76+G77+G78+G25+G100+G109+G137+G138+G139+G43+G44+G45+G57+G26</f>
        <v>7769636.9299999997</v>
      </c>
      <c r="H20" s="85">
        <f t="shared" si="5"/>
        <v>11213000</v>
      </c>
      <c r="I20" s="85">
        <f t="shared" si="5"/>
        <v>28090000</v>
      </c>
      <c r="J20" s="73">
        <f t="shared" si="5"/>
        <v>13090000</v>
      </c>
      <c r="K20" s="73">
        <f t="shared" si="5"/>
        <v>13090000</v>
      </c>
      <c r="L20" s="73">
        <f t="shared" si="5"/>
        <v>13090000</v>
      </c>
      <c r="M20" s="23"/>
      <c r="N20" s="118"/>
    </row>
    <row r="21" spans="1:15" ht="20.25" customHeight="1">
      <c r="A21" s="109"/>
      <c r="B21" s="67" t="s">
        <v>85</v>
      </c>
      <c r="C21" s="75" t="s">
        <v>8</v>
      </c>
      <c r="D21" s="75" t="s">
        <v>5</v>
      </c>
      <c r="E21" s="10" t="s">
        <v>5</v>
      </c>
      <c r="F21" s="75" t="s">
        <v>5</v>
      </c>
      <c r="G21" s="85">
        <f t="shared" ref="G21:L21" si="6">G171+G172+G190+G191+G192+G193</f>
        <v>43394337.049999997</v>
      </c>
      <c r="H21" s="85">
        <f t="shared" si="6"/>
        <v>32311725</v>
      </c>
      <c r="I21" s="85">
        <f t="shared" si="6"/>
        <v>29032924</v>
      </c>
      <c r="J21" s="73">
        <f t="shared" si="6"/>
        <v>29032924</v>
      </c>
      <c r="K21" s="73">
        <f t="shared" si="6"/>
        <v>29032924</v>
      </c>
      <c r="L21" s="73">
        <f t="shared" si="6"/>
        <v>29032924</v>
      </c>
      <c r="M21" s="23"/>
      <c r="N21" s="119"/>
    </row>
    <row r="22" spans="1:15" ht="66.75" customHeight="1">
      <c r="A22" s="76" t="s">
        <v>174</v>
      </c>
      <c r="B22" s="67"/>
      <c r="C22" s="75"/>
      <c r="D22" s="75"/>
      <c r="E22" s="17" t="s">
        <v>10</v>
      </c>
      <c r="F22" s="75"/>
      <c r="G22" s="45">
        <f t="shared" ref="G22:L22" si="7">G23+G52+G122+G131+G38+G115+G154+G162</f>
        <v>1113379799.6799998</v>
      </c>
      <c r="H22" s="45">
        <f t="shared" si="7"/>
        <v>783704315.80999994</v>
      </c>
      <c r="I22" s="45">
        <f t="shared" si="7"/>
        <v>685092001.51999998</v>
      </c>
      <c r="J22" s="45">
        <f t="shared" si="7"/>
        <v>801810420.37</v>
      </c>
      <c r="K22" s="45">
        <f t="shared" si="7"/>
        <v>801810420.37</v>
      </c>
      <c r="L22" s="45">
        <f t="shared" si="7"/>
        <v>801810420.37</v>
      </c>
      <c r="M22" s="23"/>
      <c r="N22" s="18"/>
      <c r="O22" s="41">
        <f>SUM(G22:H22)</f>
        <v>1897084115.4899998</v>
      </c>
    </row>
    <row r="23" spans="1:15" ht="51" customHeight="1">
      <c r="A23" s="20" t="s">
        <v>175</v>
      </c>
      <c r="B23" s="20"/>
      <c r="C23" s="21"/>
      <c r="D23" s="21"/>
      <c r="E23" s="22" t="s">
        <v>11</v>
      </c>
      <c r="F23" s="21" t="s">
        <v>9</v>
      </c>
      <c r="G23" s="46">
        <f t="shared" ref="G23:L23" si="8">SUM(G24:G36)</f>
        <v>209695416.15000001</v>
      </c>
      <c r="H23" s="46">
        <f t="shared" si="8"/>
        <v>193170880</v>
      </c>
      <c r="I23" s="46">
        <f t="shared" si="8"/>
        <v>189671510</v>
      </c>
      <c r="J23" s="46">
        <f t="shared" si="8"/>
        <v>187834775</v>
      </c>
      <c r="K23" s="46">
        <f t="shared" si="8"/>
        <v>187834775</v>
      </c>
      <c r="L23" s="46">
        <f t="shared" si="8"/>
        <v>187834775</v>
      </c>
      <c r="M23" s="23"/>
      <c r="N23" s="18"/>
      <c r="O23" s="41"/>
    </row>
    <row r="24" spans="1:15" ht="82.5" customHeight="1">
      <c r="A24" s="67" t="s">
        <v>176</v>
      </c>
      <c r="B24" s="67" t="s">
        <v>74</v>
      </c>
      <c r="C24" s="75">
        <v>904</v>
      </c>
      <c r="D24" s="75">
        <v>701</v>
      </c>
      <c r="E24" s="10" t="s">
        <v>12</v>
      </c>
      <c r="F24" s="75">
        <v>611</v>
      </c>
      <c r="G24" s="85">
        <v>57316415.020000003</v>
      </c>
      <c r="H24" s="85">
        <v>43688000</v>
      </c>
      <c r="I24" s="85">
        <v>38575575</v>
      </c>
      <c r="J24" s="73">
        <v>38575575</v>
      </c>
      <c r="K24" s="73">
        <v>38575575</v>
      </c>
      <c r="L24" s="73">
        <v>38575575</v>
      </c>
      <c r="M24" s="67" t="s">
        <v>210</v>
      </c>
      <c r="N24" s="90" t="s">
        <v>118</v>
      </c>
    </row>
    <row r="25" spans="1:15" ht="84" hidden="1" customHeight="1">
      <c r="A25" s="112" t="s">
        <v>181</v>
      </c>
      <c r="B25" s="112" t="s">
        <v>72</v>
      </c>
      <c r="C25" s="79">
        <v>910</v>
      </c>
      <c r="D25" s="79">
        <v>701</v>
      </c>
      <c r="E25" s="80" t="s">
        <v>49</v>
      </c>
      <c r="F25" s="79">
        <v>414</v>
      </c>
      <c r="G25" s="85">
        <v>0</v>
      </c>
      <c r="H25" s="85"/>
      <c r="I25" s="85"/>
      <c r="J25" s="81"/>
      <c r="K25" s="81"/>
      <c r="L25" s="81"/>
      <c r="M25" s="61" t="s">
        <v>211</v>
      </c>
      <c r="N25" s="90"/>
    </row>
    <row r="26" spans="1:15" ht="50.25" hidden="1" customHeight="1">
      <c r="A26" s="112"/>
      <c r="B26" s="112"/>
      <c r="C26" s="79">
        <v>910</v>
      </c>
      <c r="D26" s="79">
        <v>701</v>
      </c>
      <c r="E26" s="80" t="s">
        <v>49</v>
      </c>
      <c r="F26" s="79">
        <v>850</v>
      </c>
      <c r="G26" s="85"/>
      <c r="H26" s="85"/>
      <c r="I26" s="85"/>
      <c r="J26" s="73"/>
      <c r="K26" s="73"/>
      <c r="L26" s="73"/>
      <c r="M26" s="74"/>
      <c r="N26" s="90"/>
    </row>
    <row r="27" spans="1:15" ht="54.75" hidden="1" customHeight="1">
      <c r="A27" s="112"/>
      <c r="B27" s="112"/>
      <c r="C27" s="79">
        <v>910</v>
      </c>
      <c r="D27" s="79">
        <v>701</v>
      </c>
      <c r="E27" s="80" t="s">
        <v>49</v>
      </c>
      <c r="F27" s="79">
        <v>244</v>
      </c>
      <c r="G27" s="85"/>
      <c r="H27" s="85"/>
      <c r="I27" s="85"/>
      <c r="J27" s="73"/>
      <c r="K27" s="73"/>
      <c r="L27" s="73"/>
      <c r="M27" s="67"/>
      <c r="N27" s="90"/>
    </row>
    <row r="28" spans="1:15" ht="141.75" customHeight="1">
      <c r="A28" s="90" t="s">
        <v>265</v>
      </c>
      <c r="B28" s="67" t="s">
        <v>74</v>
      </c>
      <c r="C28" s="75">
        <v>904</v>
      </c>
      <c r="D28" s="75">
        <v>701</v>
      </c>
      <c r="E28" s="10" t="s">
        <v>13</v>
      </c>
      <c r="F28" s="75">
        <v>612</v>
      </c>
      <c r="G28" s="85">
        <v>752335.58</v>
      </c>
      <c r="H28" s="85"/>
      <c r="I28" s="85"/>
      <c r="J28" s="73"/>
      <c r="K28" s="73"/>
      <c r="L28" s="73"/>
      <c r="M28" s="24" t="s">
        <v>271</v>
      </c>
      <c r="N28" s="90"/>
    </row>
    <row r="29" spans="1:15" ht="189" customHeight="1">
      <c r="A29" s="90"/>
      <c r="B29" s="67" t="s">
        <v>72</v>
      </c>
      <c r="C29" s="75">
        <v>910</v>
      </c>
      <c r="D29" s="75">
        <v>701</v>
      </c>
      <c r="E29" s="10" t="s">
        <v>13</v>
      </c>
      <c r="F29" s="75">
        <v>243</v>
      </c>
      <c r="G29" s="85">
        <v>2983722</v>
      </c>
      <c r="H29" s="85">
        <v>2420000</v>
      </c>
      <c r="I29" s="85">
        <v>3300000</v>
      </c>
      <c r="J29" s="73">
        <v>3300000</v>
      </c>
      <c r="K29" s="73">
        <v>3300000</v>
      </c>
      <c r="L29" s="73">
        <v>3300000</v>
      </c>
      <c r="M29" s="24" t="s">
        <v>212</v>
      </c>
      <c r="N29" s="90"/>
    </row>
    <row r="30" spans="1:15" ht="190.5" customHeight="1">
      <c r="A30" s="90" t="s">
        <v>266</v>
      </c>
      <c r="B30" s="90" t="s">
        <v>74</v>
      </c>
      <c r="C30" s="75">
        <v>904</v>
      </c>
      <c r="D30" s="75">
        <v>701</v>
      </c>
      <c r="E30" s="10" t="s">
        <v>14</v>
      </c>
      <c r="F30" s="75">
        <v>612</v>
      </c>
      <c r="G30" s="85">
        <v>12323126.550000001</v>
      </c>
      <c r="H30" s="85">
        <v>7728063</v>
      </c>
      <c r="I30" s="85">
        <v>2651200</v>
      </c>
      <c r="J30" s="73">
        <v>2651200</v>
      </c>
      <c r="K30" s="73">
        <v>2651200</v>
      </c>
      <c r="L30" s="73">
        <v>2651200</v>
      </c>
      <c r="M30" s="24" t="s">
        <v>272</v>
      </c>
      <c r="N30" s="90"/>
    </row>
    <row r="31" spans="1:15" ht="50.25" hidden="1" customHeight="1">
      <c r="A31" s="90"/>
      <c r="B31" s="90"/>
      <c r="C31" s="75">
        <v>904</v>
      </c>
      <c r="D31" s="75">
        <v>709</v>
      </c>
      <c r="E31" s="10" t="s">
        <v>14</v>
      </c>
      <c r="F31" s="75">
        <v>244</v>
      </c>
      <c r="G31" s="85">
        <v>0</v>
      </c>
      <c r="H31" s="85">
        <v>0</v>
      </c>
      <c r="I31" s="85">
        <v>0</v>
      </c>
      <c r="J31" s="73">
        <v>0</v>
      </c>
      <c r="K31" s="73">
        <v>0</v>
      </c>
      <c r="L31" s="73">
        <v>0</v>
      </c>
      <c r="M31" s="67"/>
      <c r="N31" s="90"/>
    </row>
    <row r="32" spans="1:15" ht="116.25" customHeight="1">
      <c r="A32" s="67" t="s">
        <v>267</v>
      </c>
      <c r="B32" s="67" t="s">
        <v>74</v>
      </c>
      <c r="C32" s="75">
        <v>904</v>
      </c>
      <c r="D32" s="75" t="s">
        <v>101</v>
      </c>
      <c r="E32" s="10" t="s">
        <v>15</v>
      </c>
      <c r="F32" s="75">
        <v>611</v>
      </c>
      <c r="G32" s="85">
        <v>134279000</v>
      </c>
      <c r="H32" s="85">
        <v>137294000</v>
      </c>
      <c r="I32" s="85">
        <v>143308000</v>
      </c>
      <c r="J32" s="73">
        <v>143308000</v>
      </c>
      <c r="K32" s="73">
        <v>143308000</v>
      </c>
      <c r="L32" s="73">
        <v>143308000</v>
      </c>
      <c r="M32" s="67" t="s">
        <v>213</v>
      </c>
      <c r="N32" s="90"/>
    </row>
    <row r="33" spans="1:14" ht="63" hidden="1" customHeight="1">
      <c r="A33" s="67" t="s">
        <v>62</v>
      </c>
      <c r="B33" s="67" t="s">
        <v>74</v>
      </c>
      <c r="C33" s="75">
        <v>904</v>
      </c>
      <c r="D33" s="75" t="s">
        <v>101</v>
      </c>
      <c r="E33" s="10" t="s">
        <v>67</v>
      </c>
      <c r="F33" s="75">
        <v>611</v>
      </c>
      <c r="G33" s="85"/>
      <c r="H33" s="85"/>
      <c r="I33" s="85"/>
      <c r="J33" s="73"/>
      <c r="K33" s="73"/>
      <c r="L33" s="73"/>
      <c r="M33" s="67" t="s">
        <v>63</v>
      </c>
      <c r="N33" s="12"/>
    </row>
    <row r="34" spans="1:14" ht="47.25">
      <c r="A34" s="67" t="s">
        <v>268</v>
      </c>
      <c r="B34" s="67" t="s">
        <v>75</v>
      </c>
      <c r="C34" s="75">
        <v>904</v>
      </c>
      <c r="D34" s="75" t="s">
        <v>101</v>
      </c>
      <c r="E34" s="10" t="s">
        <v>102</v>
      </c>
      <c r="F34" s="75">
        <v>612</v>
      </c>
      <c r="G34" s="85">
        <v>2000000</v>
      </c>
      <c r="H34" s="85">
        <v>2000000</v>
      </c>
      <c r="I34" s="85">
        <v>1800000</v>
      </c>
      <c r="J34" s="73"/>
      <c r="K34" s="73"/>
      <c r="L34" s="73"/>
      <c r="M34" s="67" t="s">
        <v>214</v>
      </c>
      <c r="N34" s="12"/>
    </row>
    <row r="35" spans="1:14" ht="48" hidden="1" customHeight="1">
      <c r="A35" s="67" t="s">
        <v>123</v>
      </c>
      <c r="B35" s="67" t="s">
        <v>75</v>
      </c>
      <c r="C35" s="75">
        <v>904</v>
      </c>
      <c r="D35" s="75" t="s">
        <v>101</v>
      </c>
      <c r="E35" s="10" t="s">
        <v>124</v>
      </c>
      <c r="F35" s="75">
        <v>611</v>
      </c>
      <c r="G35" s="85"/>
      <c r="H35" s="85"/>
      <c r="I35" s="85"/>
      <c r="J35" s="73"/>
      <c r="K35" s="73"/>
      <c r="L35" s="73"/>
      <c r="M35" s="67" t="s">
        <v>133</v>
      </c>
      <c r="N35" s="37"/>
    </row>
    <row r="36" spans="1:14" ht="49.5" customHeight="1">
      <c r="A36" s="67" t="s">
        <v>269</v>
      </c>
      <c r="B36" s="67" t="s">
        <v>96</v>
      </c>
      <c r="C36" s="75">
        <v>904</v>
      </c>
      <c r="D36" s="75" t="s">
        <v>101</v>
      </c>
      <c r="E36" s="10" t="s">
        <v>103</v>
      </c>
      <c r="F36" s="75">
        <v>612</v>
      </c>
      <c r="G36" s="85">
        <v>40817</v>
      </c>
      <c r="H36" s="85">
        <v>40817</v>
      </c>
      <c r="I36" s="85">
        <v>36735</v>
      </c>
      <c r="J36" s="73"/>
      <c r="K36" s="73"/>
      <c r="L36" s="73"/>
      <c r="M36" s="67" t="s">
        <v>215</v>
      </c>
      <c r="N36" s="12"/>
    </row>
    <row r="37" spans="1:14" ht="50.25" hidden="1" customHeight="1">
      <c r="A37" s="67" t="s">
        <v>125</v>
      </c>
      <c r="B37" s="67" t="s">
        <v>96</v>
      </c>
      <c r="C37" s="75">
        <v>904</v>
      </c>
      <c r="D37" s="75" t="s">
        <v>101</v>
      </c>
      <c r="E37" s="10" t="s">
        <v>126</v>
      </c>
      <c r="F37" s="75">
        <v>611</v>
      </c>
      <c r="G37" s="85"/>
      <c r="H37" s="85"/>
      <c r="I37" s="85"/>
      <c r="J37" s="73"/>
      <c r="K37" s="73"/>
      <c r="L37" s="73"/>
      <c r="M37" s="67" t="s">
        <v>134</v>
      </c>
      <c r="N37" s="37"/>
    </row>
    <row r="38" spans="1:14" ht="81" hidden="1" customHeight="1">
      <c r="A38" s="20" t="s">
        <v>90</v>
      </c>
      <c r="B38" s="67"/>
      <c r="C38" s="75"/>
      <c r="D38" s="75"/>
      <c r="E38" s="22" t="s">
        <v>92</v>
      </c>
      <c r="F38" s="75"/>
      <c r="G38" s="46">
        <f t="shared" ref="G38:L38" si="9">G43+G44+G45</f>
        <v>0</v>
      </c>
      <c r="H38" s="46">
        <f t="shared" si="9"/>
        <v>0</v>
      </c>
      <c r="I38" s="46">
        <f t="shared" si="9"/>
        <v>0</v>
      </c>
      <c r="J38" s="46">
        <f t="shared" si="9"/>
        <v>0</v>
      </c>
      <c r="K38" s="46">
        <f t="shared" si="9"/>
        <v>0</v>
      </c>
      <c r="L38" s="46">
        <f t="shared" si="9"/>
        <v>0</v>
      </c>
      <c r="M38" s="67"/>
      <c r="N38" s="12"/>
    </row>
    <row r="39" spans="1:14" ht="30.75" hidden="1" customHeight="1">
      <c r="A39" s="87" t="s">
        <v>39</v>
      </c>
      <c r="B39" s="87" t="s">
        <v>96</v>
      </c>
      <c r="C39" s="75">
        <v>904</v>
      </c>
      <c r="D39" s="75" t="s">
        <v>101</v>
      </c>
      <c r="E39" s="10" t="s">
        <v>129</v>
      </c>
      <c r="F39" s="75">
        <v>612</v>
      </c>
      <c r="G39" s="46"/>
      <c r="H39" s="46"/>
      <c r="I39" s="46"/>
      <c r="J39" s="46"/>
      <c r="K39" s="46"/>
      <c r="L39" s="46"/>
      <c r="M39" s="27" t="s">
        <v>154</v>
      </c>
      <c r="N39" s="91" t="s">
        <v>118</v>
      </c>
    </row>
    <row r="40" spans="1:14" ht="41.25" hidden="1" customHeight="1">
      <c r="A40" s="88"/>
      <c r="B40" s="89"/>
      <c r="C40" s="75">
        <v>904</v>
      </c>
      <c r="D40" s="75" t="s">
        <v>101</v>
      </c>
      <c r="E40" s="10" t="s">
        <v>129</v>
      </c>
      <c r="F40" s="75">
        <v>414</v>
      </c>
      <c r="G40" s="46"/>
      <c r="H40" s="46"/>
      <c r="I40" s="46"/>
      <c r="J40" s="46"/>
      <c r="K40" s="46"/>
      <c r="L40" s="46"/>
      <c r="M40" s="27" t="s">
        <v>135</v>
      </c>
      <c r="N40" s="92"/>
    </row>
    <row r="41" spans="1:14" ht="41.25" hidden="1" customHeight="1">
      <c r="A41" s="88"/>
      <c r="B41" s="102" t="s">
        <v>7</v>
      </c>
      <c r="C41" s="75">
        <v>910</v>
      </c>
      <c r="D41" s="75" t="s">
        <v>152</v>
      </c>
      <c r="E41" s="10" t="s">
        <v>129</v>
      </c>
      <c r="F41" s="75">
        <v>244</v>
      </c>
      <c r="G41" s="46"/>
      <c r="H41" s="46"/>
      <c r="I41" s="46"/>
      <c r="J41" s="46"/>
      <c r="K41" s="46"/>
      <c r="L41" s="46"/>
      <c r="M41" s="70" t="s">
        <v>153</v>
      </c>
      <c r="N41" s="92"/>
    </row>
    <row r="42" spans="1:14" ht="51" hidden="1" customHeight="1">
      <c r="A42" s="89"/>
      <c r="B42" s="104"/>
      <c r="C42" s="75">
        <v>910</v>
      </c>
      <c r="D42" s="75" t="s">
        <v>101</v>
      </c>
      <c r="E42" s="10" t="s">
        <v>129</v>
      </c>
      <c r="F42" s="75">
        <v>414</v>
      </c>
      <c r="G42" s="46"/>
      <c r="H42" s="46"/>
      <c r="I42" s="46"/>
      <c r="J42" s="46"/>
      <c r="K42" s="46"/>
      <c r="L42" s="46"/>
      <c r="M42" s="70" t="s">
        <v>145</v>
      </c>
      <c r="N42" s="92"/>
    </row>
    <row r="43" spans="1:14" ht="43.5" hidden="1" customHeight="1">
      <c r="A43" s="87" t="s">
        <v>91</v>
      </c>
      <c r="B43" s="67" t="s">
        <v>79</v>
      </c>
      <c r="C43" s="75">
        <v>910</v>
      </c>
      <c r="D43" s="75">
        <v>701</v>
      </c>
      <c r="E43" s="10" t="s">
        <v>93</v>
      </c>
      <c r="F43" s="75">
        <v>414</v>
      </c>
      <c r="G43" s="85"/>
      <c r="H43" s="85"/>
      <c r="I43" s="85"/>
      <c r="J43" s="73"/>
      <c r="K43" s="73"/>
      <c r="L43" s="73"/>
      <c r="M43" s="87" t="s">
        <v>94</v>
      </c>
      <c r="N43" s="92"/>
    </row>
    <row r="44" spans="1:14" ht="36" hidden="1" customHeight="1">
      <c r="A44" s="88"/>
      <c r="B44" s="67" t="s">
        <v>80</v>
      </c>
      <c r="C44" s="75">
        <v>910</v>
      </c>
      <c r="D44" s="75">
        <v>701</v>
      </c>
      <c r="E44" s="10" t="s">
        <v>93</v>
      </c>
      <c r="F44" s="75">
        <v>414</v>
      </c>
      <c r="G44" s="85"/>
      <c r="H44" s="85"/>
      <c r="I44" s="85"/>
      <c r="J44" s="73"/>
      <c r="K44" s="73"/>
      <c r="L44" s="73"/>
      <c r="M44" s="88"/>
      <c r="N44" s="92"/>
    </row>
    <row r="45" spans="1:14" ht="34.5" hidden="1" customHeight="1">
      <c r="A45" s="89"/>
      <c r="B45" s="67" t="s">
        <v>82</v>
      </c>
      <c r="C45" s="75">
        <v>910</v>
      </c>
      <c r="D45" s="75">
        <v>701</v>
      </c>
      <c r="E45" s="10" t="s">
        <v>93</v>
      </c>
      <c r="F45" s="75">
        <v>414</v>
      </c>
      <c r="G45" s="85"/>
      <c r="H45" s="85"/>
      <c r="I45" s="85"/>
      <c r="J45" s="73"/>
      <c r="K45" s="73"/>
      <c r="L45" s="73"/>
      <c r="M45" s="89"/>
      <c r="N45" s="92"/>
    </row>
    <row r="46" spans="1:14" ht="34.5" hidden="1" customHeight="1">
      <c r="A46" s="87" t="s">
        <v>95</v>
      </c>
      <c r="B46" s="67" t="s">
        <v>75</v>
      </c>
      <c r="C46" s="75">
        <v>904</v>
      </c>
      <c r="D46" s="75" t="s">
        <v>101</v>
      </c>
      <c r="E46" s="10" t="s">
        <v>130</v>
      </c>
      <c r="F46" s="75">
        <v>612</v>
      </c>
      <c r="G46" s="85"/>
      <c r="H46" s="85"/>
      <c r="I46" s="85"/>
      <c r="J46" s="73"/>
      <c r="K46" s="73"/>
      <c r="L46" s="73"/>
      <c r="M46" s="72" t="s">
        <v>154</v>
      </c>
      <c r="N46" s="92"/>
    </row>
    <row r="47" spans="1:14" ht="34.5" hidden="1" customHeight="1">
      <c r="A47" s="88"/>
      <c r="B47" s="67" t="s">
        <v>75</v>
      </c>
      <c r="C47" s="75">
        <v>904</v>
      </c>
      <c r="D47" s="75">
        <v>701</v>
      </c>
      <c r="E47" s="10" t="s">
        <v>130</v>
      </c>
      <c r="F47" s="75">
        <v>414</v>
      </c>
      <c r="G47" s="85"/>
      <c r="H47" s="85"/>
      <c r="I47" s="85"/>
      <c r="J47" s="73"/>
      <c r="K47" s="73"/>
      <c r="L47" s="73"/>
      <c r="M47" s="72" t="s">
        <v>135</v>
      </c>
      <c r="N47" s="92"/>
    </row>
    <row r="48" spans="1:14" ht="34.5" hidden="1" customHeight="1">
      <c r="A48" s="89"/>
      <c r="B48" s="67" t="s">
        <v>80</v>
      </c>
      <c r="C48" s="75">
        <v>910</v>
      </c>
      <c r="D48" s="75">
        <v>701</v>
      </c>
      <c r="E48" s="10" t="s">
        <v>130</v>
      </c>
      <c r="F48" s="75">
        <v>414</v>
      </c>
      <c r="G48" s="85"/>
      <c r="H48" s="85"/>
      <c r="I48" s="85"/>
      <c r="J48" s="73"/>
      <c r="K48" s="73"/>
      <c r="L48" s="73"/>
      <c r="M48" s="72" t="s">
        <v>94</v>
      </c>
      <c r="N48" s="92"/>
    </row>
    <row r="49" spans="1:14" ht="34.5" hidden="1" customHeight="1">
      <c r="A49" s="87" t="s">
        <v>131</v>
      </c>
      <c r="B49" s="67" t="s">
        <v>96</v>
      </c>
      <c r="C49" s="75">
        <v>904</v>
      </c>
      <c r="D49" s="75" t="s">
        <v>101</v>
      </c>
      <c r="E49" s="10" t="s">
        <v>132</v>
      </c>
      <c r="F49" s="75">
        <v>612</v>
      </c>
      <c r="G49" s="85"/>
      <c r="H49" s="85"/>
      <c r="I49" s="85"/>
      <c r="J49" s="73"/>
      <c r="K49" s="73"/>
      <c r="L49" s="73"/>
      <c r="M49" s="72" t="s">
        <v>155</v>
      </c>
      <c r="N49" s="92"/>
    </row>
    <row r="50" spans="1:14" ht="54.75" hidden="1" customHeight="1">
      <c r="A50" s="88"/>
      <c r="B50" s="67" t="s">
        <v>96</v>
      </c>
      <c r="C50" s="75">
        <v>904</v>
      </c>
      <c r="D50" s="75">
        <v>701</v>
      </c>
      <c r="E50" s="10" t="s">
        <v>132</v>
      </c>
      <c r="F50" s="75">
        <v>414</v>
      </c>
      <c r="G50" s="85"/>
      <c r="H50" s="85"/>
      <c r="I50" s="85"/>
      <c r="J50" s="73"/>
      <c r="K50" s="73"/>
      <c r="L50" s="73"/>
      <c r="M50" s="72" t="s">
        <v>136</v>
      </c>
      <c r="N50" s="92"/>
    </row>
    <row r="51" spans="1:14" ht="37.5" hidden="1" customHeight="1">
      <c r="A51" s="89"/>
      <c r="B51" s="67" t="s">
        <v>82</v>
      </c>
      <c r="C51" s="75">
        <v>910</v>
      </c>
      <c r="D51" s="75">
        <v>701</v>
      </c>
      <c r="E51" s="10" t="s">
        <v>132</v>
      </c>
      <c r="F51" s="75">
        <v>414</v>
      </c>
      <c r="G51" s="85"/>
      <c r="H51" s="85"/>
      <c r="I51" s="85"/>
      <c r="J51" s="73"/>
      <c r="K51" s="73"/>
      <c r="L51" s="73"/>
      <c r="M51" s="72" t="s">
        <v>94</v>
      </c>
      <c r="N51" s="93"/>
    </row>
    <row r="52" spans="1:14" ht="66.75" customHeight="1">
      <c r="A52" s="20" t="s">
        <v>182</v>
      </c>
      <c r="B52" s="20"/>
      <c r="C52" s="21"/>
      <c r="D52" s="21"/>
      <c r="E52" s="22" t="s">
        <v>16</v>
      </c>
      <c r="F52" s="21"/>
      <c r="G52" s="46">
        <f t="shared" ref="G52:L52" si="10">SUM(G53:G109)</f>
        <v>846132226.52999997</v>
      </c>
      <c r="H52" s="46">
        <f t="shared" si="10"/>
        <v>550150350.31999993</v>
      </c>
      <c r="I52" s="46">
        <f t="shared" si="10"/>
        <v>444072501.37</v>
      </c>
      <c r="J52" s="46">
        <f t="shared" si="10"/>
        <v>580377058.37</v>
      </c>
      <c r="K52" s="46">
        <f t="shared" si="10"/>
        <v>580377058.37</v>
      </c>
      <c r="L52" s="46">
        <f t="shared" si="10"/>
        <v>580377058.37</v>
      </c>
      <c r="M52" s="23"/>
      <c r="N52" s="23"/>
    </row>
    <row r="53" spans="1:14" ht="81" customHeight="1">
      <c r="A53" s="67" t="s">
        <v>183</v>
      </c>
      <c r="B53" s="67" t="s">
        <v>74</v>
      </c>
      <c r="C53" s="75">
        <v>904</v>
      </c>
      <c r="D53" s="75">
        <v>702</v>
      </c>
      <c r="E53" s="10" t="s">
        <v>17</v>
      </c>
      <c r="F53" s="75">
        <v>611</v>
      </c>
      <c r="G53" s="85">
        <v>163380628.19</v>
      </c>
      <c r="H53" s="85">
        <v>109019961.33</v>
      </c>
      <c r="I53" s="85">
        <v>108396955.37</v>
      </c>
      <c r="J53" s="73">
        <v>108396955.37</v>
      </c>
      <c r="K53" s="73">
        <v>108396955.37</v>
      </c>
      <c r="L53" s="73">
        <v>108396955.37</v>
      </c>
      <c r="M53" s="67" t="s">
        <v>216</v>
      </c>
      <c r="N53" s="91" t="s">
        <v>121</v>
      </c>
    </row>
    <row r="54" spans="1:14" ht="82.5" hidden="1" customHeight="1">
      <c r="A54" s="87" t="s">
        <v>184</v>
      </c>
      <c r="B54" s="67" t="s">
        <v>74</v>
      </c>
      <c r="C54" s="75">
        <v>904</v>
      </c>
      <c r="D54" s="75">
        <v>702</v>
      </c>
      <c r="E54" s="10" t="s">
        <v>40</v>
      </c>
      <c r="F54" s="75">
        <v>612</v>
      </c>
      <c r="G54" s="85"/>
      <c r="H54" s="85"/>
      <c r="I54" s="85"/>
      <c r="J54" s="73"/>
      <c r="K54" s="73"/>
      <c r="L54" s="73"/>
      <c r="M54" s="67" t="s">
        <v>64</v>
      </c>
      <c r="N54" s="92"/>
    </row>
    <row r="55" spans="1:14" ht="31.5" hidden="1" customHeight="1">
      <c r="A55" s="88"/>
      <c r="B55" s="90" t="s">
        <v>72</v>
      </c>
      <c r="C55" s="75">
        <v>910</v>
      </c>
      <c r="D55" s="75">
        <v>702</v>
      </c>
      <c r="E55" s="10" t="s">
        <v>40</v>
      </c>
      <c r="F55" s="75">
        <v>244</v>
      </c>
      <c r="G55" s="85"/>
      <c r="H55" s="85"/>
      <c r="I55" s="85"/>
      <c r="J55" s="73"/>
      <c r="K55" s="73"/>
      <c r="L55" s="73"/>
      <c r="M55" s="24" t="s">
        <v>122</v>
      </c>
      <c r="N55" s="92"/>
    </row>
    <row r="56" spans="1:14" ht="53.25" customHeight="1">
      <c r="A56" s="88"/>
      <c r="B56" s="90"/>
      <c r="C56" s="75">
        <v>910</v>
      </c>
      <c r="D56" s="75">
        <v>702</v>
      </c>
      <c r="E56" s="10" t="s">
        <v>40</v>
      </c>
      <c r="F56" s="75">
        <v>414</v>
      </c>
      <c r="G56" s="85">
        <v>0</v>
      </c>
      <c r="H56" s="85">
        <v>1200000</v>
      </c>
      <c r="I56" s="85">
        <v>15000000</v>
      </c>
      <c r="J56" s="73"/>
      <c r="K56" s="73"/>
      <c r="L56" s="73"/>
      <c r="M56" s="67" t="s">
        <v>217</v>
      </c>
      <c r="N56" s="92"/>
    </row>
    <row r="57" spans="1:14" ht="40.5" customHeight="1">
      <c r="A57" s="89"/>
      <c r="B57" s="67" t="s">
        <v>72</v>
      </c>
      <c r="C57" s="75">
        <v>910</v>
      </c>
      <c r="D57" s="75">
        <v>702</v>
      </c>
      <c r="E57" s="10" t="s">
        <v>104</v>
      </c>
      <c r="F57" s="75">
        <v>850</v>
      </c>
      <c r="G57" s="85">
        <v>21050</v>
      </c>
      <c r="H57" s="85"/>
      <c r="I57" s="85"/>
      <c r="J57" s="73"/>
      <c r="K57" s="73"/>
      <c r="L57" s="73"/>
      <c r="M57" s="74" t="s">
        <v>218</v>
      </c>
      <c r="N57" s="92"/>
    </row>
    <row r="58" spans="1:14" ht="298.5" customHeight="1">
      <c r="A58" s="90" t="s">
        <v>185</v>
      </c>
      <c r="B58" s="90" t="s">
        <v>74</v>
      </c>
      <c r="C58" s="75">
        <v>904</v>
      </c>
      <c r="D58" s="75">
        <v>702</v>
      </c>
      <c r="E58" s="10" t="s">
        <v>18</v>
      </c>
      <c r="F58" s="75">
        <v>612</v>
      </c>
      <c r="G58" s="85">
        <v>229197.95</v>
      </c>
      <c r="H58" s="85">
        <v>26708</v>
      </c>
      <c r="I58" s="85">
        <v>0</v>
      </c>
      <c r="J58" s="73">
        <v>0</v>
      </c>
      <c r="K58" s="73">
        <v>0</v>
      </c>
      <c r="L58" s="73">
        <v>0</v>
      </c>
      <c r="M58" s="67" t="s">
        <v>219</v>
      </c>
      <c r="N58" s="92"/>
    </row>
    <row r="59" spans="1:14" ht="18" hidden="1" customHeight="1">
      <c r="A59" s="90"/>
      <c r="B59" s="90"/>
      <c r="C59" s="75">
        <v>904</v>
      </c>
      <c r="D59" s="75">
        <v>702</v>
      </c>
      <c r="E59" s="10" t="s">
        <v>46</v>
      </c>
      <c r="F59" s="75">
        <v>612</v>
      </c>
      <c r="G59" s="85"/>
      <c r="H59" s="85"/>
      <c r="I59" s="85"/>
      <c r="J59" s="73"/>
      <c r="K59" s="73"/>
      <c r="L59" s="73"/>
      <c r="M59" s="90" t="s">
        <v>50</v>
      </c>
      <c r="N59" s="92"/>
    </row>
    <row r="60" spans="1:14" ht="17.25" hidden="1" customHeight="1">
      <c r="A60" s="90"/>
      <c r="B60" s="90"/>
      <c r="C60" s="75">
        <v>904</v>
      </c>
      <c r="D60" s="75">
        <v>702</v>
      </c>
      <c r="E60" s="10" t="s">
        <v>47</v>
      </c>
      <c r="F60" s="75">
        <v>612</v>
      </c>
      <c r="G60" s="85"/>
      <c r="H60" s="85"/>
      <c r="I60" s="85"/>
      <c r="J60" s="73"/>
      <c r="K60" s="73"/>
      <c r="L60" s="73"/>
      <c r="M60" s="90"/>
      <c r="N60" s="92"/>
    </row>
    <row r="61" spans="1:14" ht="17.25" hidden="1" customHeight="1">
      <c r="A61" s="90"/>
      <c r="B61" s="90"/>
      <c r="C61" s="75">
        <v>904</v>
      </c>
      <c r="D61" s="75">
        <v>702</v>
      </c>
      <c r="E61" s="10" t="s">
        <v>48</v>
      </c>
      <c r="F61" s="75">
        <v>612</v>
      </c>
      <c r="G61" s="85"/>
      <c r="H61" s="85"/>
      <c r="I61" s="85"/>
      <c r="J61" s="73"/>
      <c r="K61" s="73"/>
      <c r="L61" s="73"/>
      <c r="M61" s="90"/>
      <c r="N61" s="92"/>
    </row>
    <row r="62" spans="1:14" ht="204.75" customHeight="1">
      <c r="A62" s="90"/>
      <c r="B62" s="90" t="s">
        <v>72</v>
      </c>
      <c r="C62" s="75">
        <v>910</v>
      </c>
      <c r="D62" s="75">
        <v>702</v>
      </c>
      <c r="E62" s="10" t="s">
        <v>18</v>
      </c>
      <c r="F62" s="75">
        <v>243</v>
      </c>
      <c r="G62" s="85">
        <v>4764864.93</v>
      </c>
      <c r="H62" s="85">
        <v>7593000</v>
      </c>
      <c r="I62" s="85">
        <v>9790000</v>
      </c>
      <c r="J62" s="73">
        <v>9790000</v>
      </c>
      <c r="K62" s="73">
        <v>9790000</v>
      </c>
      <c r="L62" s="73">
        <v>9790000</v>
      </c>
      <c r="M62" s="67" t="s">
        <v>270</v>
      </c>
      <c r="N62" s="92"/>
    </row>
    <row r="63" spans="1:14" ht="96.75" hidden="1" customHeight="1">
      <c r="A63" s="90"/>
      <c r="B63" s="90"/>
      <c r="C63" s="75">
        <v>910</v>
      </c>
      <c r="D63" s="75">
        <v>702</v>
      </c>
      <c r="E63" s="10" t="s">
        <v>51</v>
      </c>
      <c r="F63" s="75">
        <v>244</v>
      </c>
      <c r="G63" s="85"/>
      <c r="H63" s="85"/>
      <c r="I63" s="85"/>
      <c r="J63" s="73"/>
      <c r="K63" s="73"/>
      <c r="L63" s="73"/>
      <c r="M63" s="67" t="s">
        <v>53</v>
      </c>
      <c r="N63" s="92"/>
    </row>
    <row r="64" spans="1:14" ht="21.75" hidden="1" customHeight="1">
      <c r="A64" s="90"/>
      <c r="B64" s="90"/>
      <c r="C64" s="75">
        <v>910</v>
      </c>
      <c r="D64" s="75">
        <v>702</v>
      </c>
      <c r="E64" s="10" t="s">
        <v>46</v>
      </c>
      <c r="F64" s="75">
        <v>243</v>
      </c>
      <c r="G64" s="85"/>
      <c r="H64" s="85"/>
      <c r="I64" s="85"/>
      <c r="J64" s="73"/>
      <c r="K64" s="73"/>
      <c r="L64" s="73"/>
      <c r="M64" s="90" t="s">
        <v>50</v>
      </c>
      <c r="N64" s="92"/>
    </row>
    <row r="65" spans="1:14" ht="22.5" hidden="1" customHeight="1">
      <c r="A65" s="90"/>
      <c r="B65" s="90"/>
      <c r="C65" s="75">
        <v>910</v>
      </c>
      <c r="D65" s="75">
        <v>702</v>
      </c>
      <c r="E65" s="10" t="s">
        <v>47</v>
      </c>
      <c r="F65" s="75">
        <v>243</v>
      </c>
      <c r="G65" s="85"/>
      <c r="H65" s="85"/>
      <c r="I65" s="85"/>
      <c r="J65" s="73"/>
      <c r="K65" s="73"/>
      <c r="L65" s="73"/>
      <c r="M65" s="90"/>
      <c r="N65" s="92"/>
    </row>
    <row r="66" spans="1:14" ht="18" hidden="1" customHeight="1">
      <c r="A66" s="90"/>
      <c r="B66" s="90"/>
      <c r="C66" s="75">
        <v>910</v>
      </c>
      <c r="D66" s="75">
        <v>702</v>
      </c>
      <c r="E66" s="10" t="s">
        <v>48</v>
      </c>
      <c r="F66" s="75">
        <v>243</v>
      </c>
      <c r="G66" s="85"/>
      <c r="H66" s="85"/>
      <c r="I66" s="85"/>
      <c r="J66" s="73"/>
      <c r="K66" s="73"/>
      <c r="L66" s="73"/>
      <c r="M66" s="90"/>
      <c r="N66" s="92"/>
    </row>
    <row r="67" spans="1:14" ht="390.75" customHeight="1">
      <c r="A67" s="90" t="s">
        <v>186</v>
      </c>
      <c r="B67" s="90" t="s">
        <v>74</v>
      </c>
      <c r="C67" s="68">
        <v>904</v>
      </c>
      <c r="D67" s="68">
        <v>702</v>
      </c>
      <c r="E67" s="25" t="s">
        <v>19</v>
      </c>
      <c r="F67" s="68">
        <v>612</v>
      </c>
      <c r="G67" s="94">
        <v>57341389.460000001</v>
      </c>
      <c r="H67" s="94">
        <v>14041656.99</v>
      </c>
      <c r="I67" s="94">
        <v>9588793</v>
      </c>
      <c r="J67" s="94">
        <v>9883103</v>
      </c>
      <c r="K67" s="94">
        <v>9883103</v>
      </c>
      <c r="L67" s="94">
        <v>9883103</v>
      </c>
      <c r="M67" s="105" t="s">
        <v>220</v>
      </c>
      <c r="N67" s="92"/>
    </row>
    <row r="68" spans="1:14" ht="35.25" customHeight="1">
      <c r="A68" s="90"/>
      <c r="B68" s="90"/>
      <c r="C68" s="69"/>
      <c r="D68" s="69"/>
      <c r="E68" s="26"/>
      <c r="F68" s="69"/>
      <c r="G68" s="94"/>
      <c r="H68" s="94"/>
      <c r="I68" s="94"/>
      <c r="J68" s="94"/>
      <c r="K68" s="94"/>
      <c r="L68" s="94"/>
      <c r="M68" s="105"/>
      <c r="N68" s="92"/>
    </row>
    <row r="69" spans="1:14" ht="81.75" customHeight="1">
      <c r="A69" s="90"/>
      <c r="B69" s="90"/>
      <c r="C69" s="75">
        <v>904</v>
      </c>
      <c r="D69" s="75">
        <v>709</v>
      </c>
      <c r="E69" s="10" t="s">
        <v>19</v>
      </c>
      <c r="F69" s="75">
        <v>244</v>
      </c>
      <c r="G69" s="85">
        <v>160000</v>
      </c>
      <c r="H69" s="85">
        <v>160000</v>
      </c>
      <c r="I69" s="85">
        <v>160000</v>
      </c>
      <c r="J69" s="73">
        <v>160000</v>
      </c>
      <c r="K69" s="73">
        <v>160000</v>
      </c>
      <c r="L69" s="73">
        <v>160000</v>
      </c>
      <c r="M69" s="67" t="s">
        <v>221</v>
      </c>
      <c r="N69" s="92"/>
    </row>
    <row r="70" spans="1:14" ht="100.5" hidden="1" customHeight="1">
      <c r="A70" s="90"/>
      <c r="B70" s="90"/>
      <c r="C70" s="75">
        <v>904</v>
      </c>
      <c r="D70" s="75">
        <v>709</v>
      </c>
      <c r="E70" s="10" t="s">
        <v>19</v>
      </c>
      <c r="F70" s="75">
        <v>122</v>
      </c>
      <c r="G70" s="85"/>
      <c r="H70" s="85"/>
      <c r="I70" s="85"/>
      <c r="J70" s="73"/>
      <c r="K70" s="73"/>
      <c r="L70" s="73"/>
      <c r="M70" s="67" t="s">
        <v>86</v>
      </c>
      <c r="N70" s="92"/>
    </row>
    <row r="71" spans="1:14" ht="100.5" customHeight="1">
      <c r="A71" s="67" t="s">
        <v>187</v>
      </c>
      <c r="B71" s="67" t="s">
        <v>78</v>
      </c>
      <c r="C71" s="75">
        <v>904</v>
      </c>
      <c r="D71" s="75" t="s">
        <v>137</v>
      </c>
      <c r="E71" s="10" t="s">
        <v>138</v>
      </c>
      <c r="F71" s="75">
        <v>612</v>
      </c>
      <c r="G71" s="85">
        <v>36000000</v>
      </c>
      <c r="H71" s="85">
        <v>35595000</v>
      </c>
      <c r="I71" s="85">
        <v>35344000</v>
      </c>
      <c r="J71" s="73"/>
      <c r="K71" s="73"/>
      <c r="L71" s="73"/>
      <c r="M71" s="74" t="s">
        <v>222</v>
      </c>
      <c r="N71" s="92"/>
    </row>
    <row r="72" spans="1:14" ht="174.75" customHeight="1">
      <c r="A72" s="67" t="s">
        <v>188</v>
      </c>
      <c r="B72" s="67" t="s">
        <v>74</v>
      </c>
      <c r="C72" s="75">
        <v>904</v>
      </c>
      <c r="D72" s="75">
        <v>702</v>
      </c>
      <c r="E72" s="10" t="s">
        <v>20</v>
      </c>
      <c r="F72" s="75">
        <v>611</v>
      </c>
      <c r="G72" s="85">
        <v>542562000</v>
      </c>
      <c r="H72" s="85">
        <v>344456000</v>
      </c>
      <c r="I72" s="85">
        <v>226334000</v>
      </c>
      <c r="J72" s="73">
        <v>449847000</v>
      </c>
      <c r="K72" s="73">
        <v>449847000</v>
      </c>
      <c r="L72" s="73">
        <v>449847000</v>
      </c>
      <c r="M72" s="67" t="s">
        <v>223</v>
      </c>
      <c r="N72" s="92"/>
    </row>
    <row r="73" spans="1:14" ht="207.75" hidden="1" customHeight="1" thickBot="1">
      <c r="A73" s="67"/>
      <c r="B73" s="67"/>
      <c r="C73" s="75"/>
      <c r="D73" s="75"/>
      <c r="E73" s="10"/>
      <c r="F73" s="75"/>
      <c r="G73" s="85"/>
      <c r="H73" s="85"/>
      <c r="I73" s="85"/>
      <c r="J73" s="73"/>
      <c r="K73" s="73"/>
      <c r="L73" s="73"/>
      <c r="M73" s="67"/>
      <c r="N73" s="92"/>
    </row>
    <row r="74" spans="1:14" ht="207.75" hidden="1" customHeight="1" thickBot="1">
      <c r="A74" s="67"/>
      <c r="B74" s="67"/>
      <c r="C74" s="75"/>
      <c r="D74" s="75"/>
      <c r="E74" s="10"/>
      <c r="F74" s="75"/>
      <c r="G74" s="85"/>
      <c r="H74" s="85"/>
      <c r="I74" s="85"/>
      <c r="J74" s="73"/>
      <c r="K74" s="73"/>
      <c r="L74" s="73"/>
      <c r="M74" s="67"/>
      <c r="N74" s="92"/>
    </row>
    <row r="75" spans="1:14" ht="207.75" hidden="1" customHeight="1" thickBot="1">
      <c r="A75" s="67"/>
      <c r="B75" s="67"/>
      <c r="C75" s="75"/>
      <c r="D75" s="75"/>
      <c r="E75" s="10"/>
      <c r="F75" s="75"/>
      <c r="G75" s="85"/>
      <c r="H75" s="85"/>
      <c r="I75" s="85"/>
      <c r="J75" s="73"/>
      <c r="K75" s="73"/>
      <c r="L75" s="73"/>
      <c r="M75" s="67"/>
      <c r="N75" s="92"/>
    </row>
    <row r="76" spans="1:14" ht="38.25" hidden="1" customHeight="1">
      <c r="A76" s="90" t="s">
        <v>65</v>
      </c>
      <c r="B76" s="67" t="s">
        <v>79</v>
      </c>
      <c r="C76" s="75">
        <v>910</v>
      </c>
      <c r="D76" s="75">
        <v>702</v>
      </c>
      <c r="E76" s="10" t="s">
        <v>66</v>
      </c>
      <c r="F76" s="75">
        <v>414</v>
      </c>
      <c r="G76" s="85"/>
      <c r="H76" s="85"/>
      <c r="I76" s="85"/>
      <c r="J76" s="73"/>
      <c r="K76" s="73"/>
      <c r="L76" s="73"/>
      <c r="M76" s="90" t="s">
        <v>69</v>
      </c>
      <c r="N76" s="92"/>
    </row>
    <row r="77" spans="1:14" ht="36" hidden="1" customHeight="1">
      <c r="A77" s="90"/>
      <c r="B77" s="67" t="s">
        <v>80</v>
      </c>
      <c r="C77" s="75">
        <v>910</v>
      </c>
      <c r="D77" s="75">
        <v>702</v>
      </c>
      <c r="E77" s="10" t="s">
        <v>66</v>
      </c>
      <c r="F77" s="75">
        <v>414</v>
      </c>
      <c r="G77" s="85"/>
      <c r="H77" s="85"/>
      <c r="I77" s="85"/>
      <c r="J77" s="73"/>
      <c r="K77" s="73"/>
      <c r="L77" s="73"/>
      <c r="M77" s="90"/>
      <c r="N77" s="92"/>
    </row>
    <row r="78" spans="1:14" ht="37.5" hidden="1" customHeight="1">
      <c r="A78" s="90"/>
      <c r="B78" s="67" t="s">
        <v>72</v>
      </c>
      <c r="C78" s="75">
        <v>910</v>
      </c>
      <c r="D78" s="75">
        <v>702</v>
      </c>
      <c r="E78" s="10" t="s">
        <v>66</v>
      </c>
      <c r="F78" s="75">
        <v>414</v>
      </c>
      <c r="G78" s="85"/>
      <c r="H78" s="85"/>
      <c r="I78" s="85"/>
      <c r="J78" s="73"/>
      <c r="K78" s="73"/>
      <c r="L78" s="73"/>
      <c r="M78" s="67" t="s">
        <v>69</v>
      </c>
      <c r="N78" s="92"/>
    </row>
    <row r="79" spans="1:14" ht="50.25" customHeight="1">
      <c r="A79" s="27" t="s">
        <v>189</v>
      </c>
      <c r="B79" s="67" t="s">
        <v>75</v>
      </c>
      <c r="C79" s="75">
        <v>904</v>
      </c>
      <c r="D79" s="75">
        <v>702</v>
      </c>
      <c r="E79" s="10" t="s">
        <v>42</v>
      </c>
      <c r="F79" s="75">
        <v>612</v>
      </c>
      <c r="G79" s="85">
        <v>3000000</v>
      </c>
      <c r="H79" s="85">
        <v>1500000</v>
      </c>
      <c r="I79" s="85">
        <v>2006000</v>
      </c>
      <c r="J79" s="73"/>
      <c r="K79" s="73"/>
      <c r="L79" s="73"/>
      <c r="M79" s="90" t="s">
        <v>224</v>
      </c>
      <c r="N79" s="92"/>
    </row>
    <row r="80" spans="1:14" ht="66.75" customHeight="1">
      <c r="A80" s="27" t="s">
        <v>251</v>
      </c>
      <c r="B80" s="67" t="s">
        <v>74</v>
      </c>
      <c r="C80" s="75">
        <v>904</v>
      </c>
      <c r="D80" s="75">
        <v>702</v>
      </c>
      <c r="E80" s="10" t="s">
        <v>45</v>
      </c>
      <c r="F80" s="75">
        <v>612</v>
      </c>
      <c r="G80" s="85">
        <v>61225</v>
      </c>
      <c r="H80" s="85">
        <v>30613</v>
      </c>
      <c r="I80" s="85">
        <v>40939</v>
      </c>
      <c r="J80" s="73"/>
      <c r="K80" s="73"/>
      <c r="L80" s="73"/>
      <c r="M80" s="90"/>
      <c r="N80" s="92"/>
    </row>
    <row r="81" spans="1:14" ht="48.75" hidden="1" customHeight="1">
      <c r="A81" s="63"/>
      <c r="B81" s="67" t="s">
        <v>72</v>
      </c>
      <c r="C81" s="75">
        <v>910</v>
      </c>
      <c r="D81" s="75">
        <v>702</v>
      </c>
      <c r="E81" s="10" t="s">
        <v>42</v>
      </c>
      <c r="F81" s="75">
        <v>243</v>
      </c>
      <c r="G81" s="85"/>
      <c r="H81" s="85"/>
      <c r="I81" s="85"/>
      <c r="J81" s="73"/>
      <c r="K81" s="73"/>
      <c r="L81" s="73"/>
      <c r="M81" s="90" t="s">
        <v>43</v>
      </c>
      <c r="N81" s="92"/>
    </row>
    <row r="82" spans="1:14" ht="36.75" hidden="1" customHeight="1">
      <c r="A82" s="64"/>
      <c r="B82" s="67" t="s">
        <v>72</v>
      </c>
      <c r="C82" s="75">
        <v>910</v>
      </c>
      <c r="D82" s="75">
        <v>702</v>
      </c>
      <c r="E82" s="10" t="s">
        <v>45</v>
      </c>
      <c r="F82" s="75">
        <v>243</v>
      </c>
      <c r="G82" s="85"/>
      <c r="H82" s="85"/>
      <c r="I82" s="85"/>
      <c r="J82" s="73"/>
      <c r="K82" s="73"/>
      <c r="L82" s="73"/>
      <c r="M82" s="90"/>
      <c r="N82" s="92"/>
    </row>
    <row r="83" spans="1:14" ht="65.25" customHeight="1">
      <c r="A83" s="27" t="s">
        <v>252</v>
      </c>
      <c r="B83" s="67" t="s">
        <v>74</v>
      </c>
      <c r="C83" s="75">
        <v>904</v>
      </c>
      <c r="D83" s="75">
        <v>702</v>
      </c>
      <c r="E83" s="10" t="s">
        <v>166</v>
      </c>
      <c r="F83" s="75">
        <v>611</v>
      </c>
      <c r="G83" s="85">
        <v>2335348</v>
      </c>
      <c r="H83" s="85">
        <v>2282600</v>
      </c>
      <c r="I83" s="85">
        <v>2300000</v>
      </c>
      <c r="J83" s="73">
        <v>2300000</v>
      </c>
      <c r="K83" s="73">
        <v>2300000</v>
      </c>
      <c r="L83" s="73">
        <v>2300000</v>
      </c>
      <c r="M83" s="87" t="s">
        <v>225</v>
      </c>
      <c r="N83" s="92"/>
    </row>
    <row r="84" spans="1:14" s="58" customFormat="1" ht="49.5" hidden="1" customHeight="1">
      <c r="A84" s="27" t="s">
        <v>190</v>
      </c>
      <c r="B84" s="74" t="s">
        <v>74</v>
      </c>
      <c r="C84" s="56"/>
      <c r="D84" s="56"/>
      <c r="E84" s="57"/>
      <c r="F84" s="56"/>
      <c r="G84" s="85"/>
      <c r="H84" s="85"/>
      <c r="I84" s="85"/>
      <c r="J84" s="73"/>
      <c r="K84" s="73"/>
      <c r="L84" s="73"/>
      <c r="M84" s="88"/>
      <c r="N84" s="92"/>
    </row>
    <row r="85" spans="1:14" ht="48" customHeight="1">
      <c r="A85" s="27" t="s">
        <v>258</v>
      </c>
      <c r="B85" s="67" t="s">
        <v>75</v>
      </c>
      <c r="C85" s="75">
        <v>904</v>
      </c>
      <c r="D85" s="75">
        <v>702</v>
      </c>
      <c r="E85" s="10" t="s">
        <v>44</v>
      </c>
      <c r="F85" s="75">
        <v>611</v>
      </c>
      <c r="G85" s="85">
        <v>3373060</v>
      </c>
      <c r="H85" s="85">
        <v>3373060</v>
      </c>
      <c r="I85" s="85">
        <v>3373060</v>
      </c>
      <c r="J85" s="73"/>
      <c r="K85" s="73"/>
      <c r="L85" s="73"/>
      <c r="M85" s="89"/>
      <c r="N85" s="92"/>
    </row>
    <row r="86" spans="1:14" ht="52.5" customHeight="1">
      <c r="A86" s="27" t="s">
        <v>248</v>
      </c>
      <c r="B86" s="67" t="s">
        <v>75</v>
      </c>
      <c r="C86" s="75">
        <v>904</v>
      </c>
      <c r="D86" s="75">
        <v>702</v>
      </c>
      <c r="E86" s="10" t="s">
        <v>127</v>
      </c>
      <c r="F86" s="75">
        <v>611</v>
      </c>
      <c r="G86" s="85">
        <v>120000</v>
      </c>
      <c r="H86" s="85"/>
      <c r="I86" s="85"/>
      <c r="J86" s="73"/>
      <c r="K86" s="73"/>
      <c r="L86" s="73"/>
      <c r="M86" s="67" t="s">
        <v>226</v>
      </c>
      <c r="N86" s="92"/>
    </row>
    <row r="87" spans="1:14" ht="49.5" customHeight="1">
      <c r="A87" s="27" t="s">
        <v>249</v>
      </c>
      <c r="B87" s="67" t="s">
        <v>74</v>
      </c>
      <c r="C87" s="75">
        <v>904</v>
      </c>
      <c r="D87" s="75">
        <v>702</v>
      </c>
      <c r="E87" s="10" t="s">
        <v>128</v>
      </c>
      <c r="F87" s="75">
        <v>611</v>
      </c>
      <c r="G87" s="85">
        <v>2449</v>
      </c>
      <c r="H87" s="85"/>
      <c r="I87" s="85"/>
      <c r="J87" s="73"/>
      <c r="K87" s="73"/>
      <c r="L87" s="73"/>
      <c r="M87" s="67" t="s">
        <v>227</v>
      </c>
      <c r="N87" s="92"/>
    </row>
    <row r="88" spans="1:14" ht="47.25" hidden="1" customHeight="1">
      <c r="A88" s="67" t="s">
        <v>62</v>
      </c>
      <c r="B88" s="67" t="s">
        <v>76</v>
      </c>
      <c r="C88" s="75">
        <v>904</v>
      </c>
      <c r="D88" s="75">
        <v>702</v>
      </c>
      <c r="E88" s="10" t="s">
        <v>68</v>
      </c>
      <c r="F88" s="75">
        <v>612</v>
      </c>
      <c r="G88" s="85"/>
      <c r="H88" s="85"/>
      <c r="I88" s="85"/>
      <c r="J88" s="73"/>
      <c r="K88" s="73"/>
      <c r="L88" s="73"/>
      <c r="M88" s="67" t="s">
        <v>63</v>
      </c>
      <c r="N88" s="92"/>
    </row>
    <row r="89" spans="1:14" ht="31.5" hidden="1" customHeight="1">
      <c r="A89" s="90" t="s">
        <v>54</v>
      </c>
      <c r="B89" s="67" t="s">
        <v>72</v>
      </c>
      <c r="C89" s="75">
        <v>910</v>
      </c>
      <c r="D89" s="75">
        <v>702</v>
      </c>
      <c r="E89" s="10" t="s">
        <v>57</v>
      </c>
      <c r="F89" s="75">
        <v>243</v>
      </c>
      <c r="G89" s="45"/>
      <c r="H89" s="45"/>
      <c r="I89" s="45"/>
      <c r="J89" s="45"/>
      <c r="K89" s="45"/>
      <c r="L89" s="45"/>
      <c r="M89" s="90" t="s">
        <v>59</v>
      </c>
      <c r="N89" s="92"/>
    </row>
    <row r="90" spans="1:14" ht="31.5" hidden="1" customHeight="1">
      <c r="A90" s="90"/>
      <c r="B90" s="67" t="s">
        <v>74</v>
      </c>
      <c r="C90" s="75">
        <v>904</v>
      </c>
      <c r="D90" s="75">
        <v>702</v>
      </c>
      <c r="E90" s="10" t="s">
        <v>57</v>
      </c>
      <c r="F90" s="75">
        <v>612</v>
      </c>
      <c r="G90" s="45"/>
      <c r="H90" s="45"/>
      <c r="I90" s="45"/>
      <c r="J90" s="45"/>
      <c r="K90" s="45"/>
      <c r="L90" s="45"/>
      <c r="M90" s="90"/>
      <c r="N90" s="92"/>
    </row>
    <row r="91" spans="1:14" ht="15.75" hidden="1" customHeight="1">
      <c r="A91" s="90"/>
      <c r="B91" s="67" t="s">
        <v>56</v>
      </c>
      <c r="C91" s="75">
        <v>910</v>
      </c>
      <c r="D91" s="75">
        <v>702</v>
      </c>
      <c r="E91" s="10" t="s">
        <v>58</v>
      </c>
      <c r="F91" s="75">
        <v>243</v>
      </c>
      <c r="G91" s="45"/>
      <c r="H91" s="45"/>
      <c r="I91" s="45"/>
      <c r="J91" s="45"/>
      <c r="K91" s="45"/>
      <c r="L91" s="45"/>
      <c r="M91" s="90"/>
      <c r="N91" s="92"/>
    </row>
    <row r="92" spans="1:14" ht="31.5" hidden="1" customHeight="1">
      <c r="A92" s="90"/>
      <c r="B92" s="67" t="s">
        <v>77</v>
      </c>
      <c r="C92" s="75">
        <v>904</v>
      </c>
      <c r="D92" s="75">
        <v>702</v>
      </c>
      <c r="E92" s="10" t="s">
        <v>58</v>
      </c>
      <c r="F92" s="75">
        <v>612</v>
      </c>
      <c r="G92" s="45"/>
      <c r="H92" s="45"/>
      <c r="I92" s="45"/>
      <c r="J92" s="45"/>
      <c r="K92" s="45"/>
      <c r="L92" s="45"/>
      <c r="M92" s="90"/>
      <c r="N92" s="92"/>
    </row>
    <row r="93" spans="1:14" ht="31.5" hidden="1" customHeight="1">
      <c r="A93" s="90"/>
      <c r="B93" s="67" t="s">
        <v>76</v>
      </c>
      <c r="C93" s="75">
        <v>904</v>
      </c>
      <c r="D93" s="75">
        <v>702</v>
      </c>
      <c r="E93" s="10" t="s">
        <v>58</v>
      </c>
      <c r="F93" s="75">
        <v>612</v>
      </c>
      <c r="G93" s="45"/>
      <c r="H93" s="45"/>
      <c r="I93" s="45"/>
      <c r="J93" s="45"/>
      <c r="K93" s="45"/>
      <c r="L93" s="45"/>
      <c r="M93" s="90"/>
      <c r="N93" s="92"/>
    </row>
    <row r="94" spans="1:14" ht="45.75" hidden="1" customHeight="1">
      <c r="A94" s="87" t="s">
        <v>108</v>
      </c>
      <c r="B94" s="67" t="s">
        <v>75</v>
      </c>
      <c r="C94" s="75">
        <v>904</v>
      </c>
      <c r="D94" s="75">
        <v>702</v>
      </c>
      <c r="E94" s="10" t="s">
        <v>109</v>
      </c>
      <c r="F94" s="75">
        <v>612</v>
      </c>
      <c r="G94" s="85"/>
      <c r="H94" s="85"/>
      <c r="I94" s="85"/>
      <c r="J94" s="73"/>
      <c r="K94" s="73"/>
      <c r="L94" s="73"/>
      <c r="M94" s="87" t="s">
        <v>113</v>
      </c>
      <c r="N94" s="92"/>
    </row>
    <row r="95" spans="1:14" ht="48" hidden="1" customHeight="1">
      <c r="A95" s="88"/>
      <c r="B95" s="67" t="s">
        <v>78</v>
      </c>
      <c r="C95" s="75">
        <v>904</v>
      </c>
      <c r="D95" s="75">
        <v>702</v>
      </c>
      <c r="E95" s="10" t="s">
        <v>109</v>
      </c>
      <c r="F95" s="75">
        <v>612</v>
      </c>
      <c r="G95" s="85"/>
      <c r="H95" s="85"/>
      <c r="I95" s="85"/>
      <c r="J95" s="73"/>
      <c r="K95" s="73"/>
      <c r="L95" s="73"/>
      <c r="M95" s="88"/>
      <c r="N95" s="92"/>
    </row>
    <row r="96" spans="1:14" ht="45" hidden="1" customHeight="1">
      <c r="A96" s="89"/>
      <c r="B96" s="67" t="s">
        <v>74</v>
      </c>
      <c r="C96" s="75">
        <v>904</v>
      </c>
      <c r="D96" s="75">
        <v>702</v>
      </c>
      <c r="E96" s="10" t="s">
        <v>109</v>
      </c>
      <c r="F96" s="75">
        <v>612</v>
      </c>
      <c r="G96" s="85"/>
      <c r="H96" s="85"/>
      <c r="I96" s="85"/>
      <c r="J96" s="73"/>
      <c r="K96" s="73"/>
      <c r="L96" s="73"/>
      <c r="M96" s="89"/>
      <c r="N96" s="92"/>
    </row>
    <row r="97" spans="1:16" ht="36.75" customHeight="1">
      <c r="A97" s="87" t="s">
        <v>250</v>
      </c>
      <c r="B97" s="67" t="s">
        <v>78</v>
      </c>
      <c r="C97" s="75">
        <v>904</v>
      </c>
      <c r="D97" s="75" t="s">
        <v>137</v>
      </c>
      <c r="E97" s="10" t="s">
        <v>143</v>
      </c>
      <c r="F97" s="75">
        <v>612</v>
      </c>
      <c r="G97" s="85">
        <v>29207883</v>
      </c>
      <c r="H97" s="85">
        <v>27506730</v>
      </c>
      <c r="I97" s="85">
        <v>28279229</v>
      </c>
      <c r="J97" s="73"/>
      <c r="K97" s="73"/>
      <c r="L97" s="73"/>
      <c r="M97" s="87" t="s">
        <v>146</v>
      </c>
      <c r="N97" s="92"/>
    </row>
    <row r="98" spans="1:16" ht="33.75" customHeight="1">
      <c r="A98" s="88"/>
      <c r="B98" s="67" t="s">
        <v>75</v>
      </c>
      <c r="C98" s="75">
        <v>904</v>
      </c>
      <c r="D98" s="75" t="s">
        <v>137</v>
      </c>
      <c r="E98" s="10" t="s">
        <v>143</v>
      </c>
      <c r="F98" s="75">
        <v>612</v>
      </c>
      <c r="G98" s="85">
        <v>3245320</v>
      </c>
      <c r="H98" s="85">
        <v>3056303</v>
      </c>
      <c r="I98" s="85">
        <v>3142137</v>
      </c>
      <c r="J98" s="73"/>
      <c r="K98" s="73"/>
      <c r="L98" s="73"/>
      <c r="M98" s="88"/>
      <c r="N98" s="92"/>
    </row>
    <row r="99" spans="1:16" ht="33.75" customHeight="1">
      <c r="A99" s="89"/>
      <c r="B99" s="67" t="s">
        <v>96</v>
      </c>
      <c r="C99" s="75">
        <v>904</v>
      </c>
      <c r="D99" s="75" t="s">
        <v>137</v>
      </c>
      <c r="E99" s="10" t="s">
        <v>143</v>
      </c>
      <c r="F99" s="75">
        <v>612</v>
      </c>
      <c r="G99" s="85">
        <v>327811</v>
      </c>
      <c r="H99" s="85">
        <v>308718</v>
      </c>
      <c r="I99" s="85">
        <v>317388</v>
      </c>
      <c r="J99" s="73"/>
      <c r="K99" s="73"/>
      <c r="L99" s="73"/>
      <c r="M99" s="89"/>
      <c r="N99" s="92"/>
    </row>
    <row r="100" spans="1:16" ht="31.5" hidden="1" customHeight="1">
      <c r="A100" s="90" t="s">
        <v>55</v>
      </c>
      <c r="B100" s="67" t="s">
        <v>72</v>
      </c>
      <c r="C100" s="75">
        <v>910</v>
      </c>
      <c r="D100" s="75">
        <v>702</v>
      </c>
      <c r="E100" s="10" t="s">
        <v>46</v>
      </c>
      <c r="F100" s="75">
        <v>243</v>
      </c>
      <c r="G100" s="45"/>
      <c r="H100" s="45"/>
      <c r="I100" s="45"/>
      <c r="J100" s="45"/>
      <c r="K100" s="45"/>
      <c r="L100" s="45"/>
      <c r="M100" s="90" t="s">
        <v>71</v>
      </c>
      <c r="N100" s="92"/>
    </row>
    <row r="101" spans="1:16" ht="31.5" hidden="1" customHeight="1">
      <c r="A101" s="90"/>
      <c r="B101" s="67" t="s">
        <v>74</v>
      </c>
      <c r="C101" s="75">
        <v>904</v>
      </c>
      <c r="D101" s="75">
        <v>702</v>
      </c>
      <c r="E101" s="10" t="s">
        <v>46</v>
      </c>
      <c r="F101" s="75">
        <v>612</v>
      </c>
      <c r="G101" s="45"/>
      <c r="H101" s="45"/>
      <c r="I101" s="45"/>
      <c r="J101" s="45"/>
      <c r="K101" s="45"/>
      <c r="L101" s="45"/>
      <c r="M101" s="90"/>
      <c r="N101" s="92"/>
    </row>
    <row r="102" spans="1:16" ht="31.5" hidden="1" customHeight="1">
      <c r="A102" s="90"/>
      <c r="B102" s="67" t="s">
        <v>72</v>
      </c>
      <c r="C102" s="75">
        <v>910</v>
      </c>
      <c r="D102" s="75">
        <v>702</v>
      </c>
      <c r="E102" s="10" t="s">
        <v>46</v>
      </c>
      <c r="F102" s="75">
        <v>414</v>
      </c>
      <c r="G102" s="45"/>
      <c r="H102" s="45"/>
      <c r="I102" s="45"/>
      <c r="J102" s="45"/>
      <c r="K102" s="45"/>
      <c r="L102" s="45"/>
      <c r="M102" s="90"/>
      <c r="N102" s="92"/>
    </row>
    <row r="103" spans="1:16" ht="15.75" hidden="1" customHeight="1">
      <c r="A103" s="90"/>
      <c r="B103" s="108" t="s">
        <v>80</v>
      </c>
      <c r="C103" s="77">
        <v>910</v>
      </c>
      <c r="D103" s="77">
        <v>702</v>
      </c>
      <c r="E103" s="11" t="s">
        <v>47</v>
      </c>
      <c r="F103" s="77">
        <v>414</v>
      </c>
      <c r="G103" s="45"/>
      <c r="H103" s="45"/>
      <c r="I103" s="45"/>
      <c r="J103" s="45"/>
      <c r="K103" s="45"/>
      <c r="L103" s="45"/>
      <c r="M103" s="90"/>
      <c r="N103" s="92"/>
    </row>
    <row r="104" spans="1:16" ht="15.75" hidden="1" customHeight="1">
      <c r="A104" s="90"/>
      <c r="B104" s="108"/>
      <c r="C104" s="77">
        <v>910</v>
      </c>
      <c r="D104" s="77">
        <v>702</v>
      </c>
      <c r="E104" s="11" t="s">
        <v>47</v>
      </c>
      <c r="F104" s="77">
        <v>243</v>
      </c>
      <c r="G104" s="45"/>
      <c r="H104" s="45"/>
      <c r="I104" s="45"/>
      <c r="J104" s="45"/>
      <c r="K104" s="45"/>
      <c r="L104" s="45"/>
      <c r="M104" s="90"/>
      <c r="N104" s="92"/>
      <c r="P104" s="28"/>
    </row>
    <row r="105" spans="1:16" ht="31.5" hidden="1" customHeight="1">
      <c r="A105" s="90"/>
      <c r="B105" s="67" t="s">
        <v>76</v>
      </c>
      <c r="C105" s="77">
        <v>904</v>
      </c>
      <c r="D105" s="77">
        <v>702</v>
      </c>
      <c r="E105" s="11" t="s">
        <v>47</v>
      </c>
      <c r="F105" s="77">
        <v>612</v>
      </c>
      <c r="G105" s="45"/>
      <c r="H105" s="45"/>
      <c r="I105" s="45"/>
      <c r="J105" s="45"/>
      <c r="K105" s="45"/>
      <c r="L105" s="45"/>
      <c r="M105" s="90"/>
      <c r="N105" s="92"/>
      <c r="P105" s="28"/>
    </row>
    <row r="106" spans="1:16" ht="31.5" hidden="1" customHeight="1">
      <c r="A106" s="90"/>
      <c r="B106" s="67" t="s">
        <v>78</v>
      </c>
      <c r="C106" s="77">
        <v>904</v>
      </c>
      <c r="D106" s="77">
        <v>702</v>
      </c>
      <c r="E106" s="11" t="s">
        <v>47</v>
      </c>
      <c r="F106" s="77">
        <v>612</v>
      </c>
      <c r="G106" s="45"/>
      <c r="H106" s="45"/>
      <c r="I106" s="45"/>
      <c r="J106" s="45"/>
      <c r="K106" s="45"/>
      <c r="L106" s="45"/>
      <c r="M106" s="90"/>
      <c r="N106" s="92"/>
    </row>
    <row r="107" spans="1:16" ht="15.75" hidden="1" customHeight="1">
      <c r="A107" s="90"/>
      <c r="B107" s="90" t="s">
        <v>79</v>
      </c>
      <c r="C107" s="77">
        <v>910</v>
      </c>
      <c r="D107" s="77">
        <v>702</v>
      </c>
      <c r="E107" s="11" t="s">
        <v>47</v>
      </c>
      <c r="F107" s="77">
        <v>243</v>
      </c>
      <c r="G107" s="45"/>
      <c r="H107" s="45"/>
      <c r="I107" s="45"/>
      <c r="J107" s="45"/>
      <c r="K107" s="45"/>
      <c r="L107" s="45"/>
      <c r="M107" s="90"/>
      <c r="N107" s="92"/>
    </row>
    <row r="108" spans="1:16" ht="15.75" hidden="1" customHeight="1">
      <c r="A108" s="90"/>
      <c r="B108" s="90"/>
      <c r="C108" s="77">
        <v>910</v>
      </c>
      <c r="D108" s="77">
        <v>702</v>
      </c>
      <c r="E108" s="11" t="s">
        <v>47</v>
      </c>
      <c r="F108" s="77">
        <v>414</v>
      </c>
      <c r="G108" s="45"/>
      <c r="H108" s="45"/>
      <c r="I108" s="45"/>
      <c r="J108" s="45"/>
      <c r="K108" s="45"/>
      <c r="L108" s="45"/>
      <c r="M108" s="90"/>
      <c r="N108" s="92"/>
    </row>
    <row r="109" spans="1:16" ht="31.5" hidden="1" customHeight="1">
      <c r="A109" s="90" t="s">
        <v>70</v>
      </c>
      <c r="B109" s="67" t="s">
        <v>72</v>
      </c>
      <c r="C109" s="75">
        <v>910</v>
      </c>
      <c r="D109" s="75">
        <v>702</v>
      </c>
      <c r="E109" s="10" t="s">
        <v>46</v>
      </c>
      <c r="F109" s="75">
        <v>243</v>
      </c>
      <c r="G109" s="85"/>
      <c r="H109" s="85"/>
      <c r="I109" s="85"/>
      <c r="J109" s="73"/>
      <c r="K109" s="73"/>
      <c r="L109" s="73"/>
      <c r="M109" s="87" t="s">
        <v>106</v>
      </c>
      <c r="N109" s="92"/>
    </row>
    <row r="110" spans="1:16" ht="31.5" hidden="1" customHeight="1">
      <c r="A110" s="90"/>
      <c r="B110" s="67" t="s">
        <v>80</v>
      </c>
      <c r="C110" s="75">
        <v>910</v>
      </c>
      <c r="D110" s="75">
        <v>702</v>
      </c>
      <c r="E110" s="10" t="s">
        <v>46</v>
      </c>
      <c r="F110" s="75">
        <v>243</v>
      </c>
      <c r="G110" s="45"/>
      <c r="H110" s="45"/>
      <c r="I110" s="45"/>
      <c r="J110" s="45"/>
      <c r="K110" s="45"/>
      <c r="L110" s="45"/>
      <c r="M110" s="88"/>
      <c r="N110" s="92"/>
    </row>
    <row r="111" spans="1:16" ht="36" hidden="1" customHeight="1">
      <c r="A111" s="90"/>
      <c r="B111" s="67" t="s">
        <v>79</v>
      </c>
      <c r="C111" s="75">
        <v>910</v>
      </c>
      <c r="D111" s="75">
        <v>702</v>
      </c>
      <c r="E111" s="10" t="s">
        <v>46</v>
      </c>
      <c r="F111" s="75">
        <v>243</v>
      </c>
      <c r="G111" s="45"/>
      <c r="H111" s="45"/>
      <c r="I111" s="45"/>
      <c r="J111" s="45"/>
      <c r="K111" s="45"/>
      <c r="L111" s="45"/>
      <c r="M111" s="88"/>
      <c r="N111" s="92"/>
    </row>
    <row r="112" spans="1:16" ht="31.5" hidden="1" customHeight="1">
      <c r="A112" s="90"/>
      <c r="B112" s="67" t="s">
        <v>74</v>
      </c>
      <c r="C112" s="75">
        <v>904</v>
      </c>
      <c r="D112" s="75">
        <v>702</v>
      </c>
      <c r="E112" s="10" t="s">
        <v>46</v>
      </c>
      <c r="F112" s="75">
        <v>612</v>
      </c>
      <c r="G112" s="45"/>
      <c r="H112" s="45"/>
      <c r="I112" s="45"/>
      <c r="J112" s="45"/>
      <c r="K112" s="45"/>
      <c r="L112" s="45"/>
      <c r="M112" s="88"/>
      <c r="N112" s="92"/>
    </row>
    <row r="113" spans="1:14" ht="31.5" hidden="1" customHeight="1">
      <c r="A113" s="90"/>
      <c r="B113" s="67" t="s">
        <v>76</v>
      </c>
      <c r="C113" s="75">
        <v>904</v>
      </c>
      <c r="D113" s="75">
        <v>702</v>
      </c>
      <c r="E113" s="10" t="s">
        <v>46</v>
      </c>
      <c r="F113" s="75">
        <v>612</v>
      </c>
      <c r="G113" s="45"/>
      <c r="H113" s="45"/>
      <c r="I113" s="45"/>
      <c r="J113" s="45"/>
      <c r="K113" s="45"/>
      <c r="L113" s="45"/>
      <c r="M113" s="88"/>
      <c r="N113" s="92"/>
    </row>
    <row r="114" spans="1:14" ht="31.5" hidden="1" customHeight="1">
      <c r="A114" s="90"/>
      <c r="B114" s="67" t="s">
        <v>77</v>
      </c>
      <c r="C114" s="75">
        <v>904</v>
      </c>
      <c r="D114" s="75">
        <v>702</v>
      </c>
      <c r="E114" s="10" t="s">
        <v>46</v>
      </c>
      <c r="F114" s="75">
        <v>612</v>
      </c>
      <c r="G114" s="45"/>
      <c r="H114" s="45"/>
      <c r="I114" s="45"/>
      <c r="J114" s="45"/>
      <c r="K114" s="45"/>
      <c r="L114" s="45"/>
      <c r="M114" s="89"/>
      <c r="N114" s="92"/>
    </row>
    <row r="115" spans="1:14" ht="53.25" hidden="1" customHeight="1">
      <c r="A115" s="20" t="s">
        <v>97</v>
      </c>
      <c r="B115" s="67"/>
      <c r="C115" s="75"/>
      <c r="D115" s="75"/>
      <c r="E115" s="22" t="s">
        <v>107</v>
      </c>
      <c r="F115" s="75"/>
      <c r="G115" s="45">
        <f t="shared" ref="G115:L115" si="11">G116+G117+G118</f>
        <v>0</v>
      </c>
      <c r="H115" s="45">
        <f t="shared" si="11"/>
        <v>0</v>
      </c>
      <c r="I115" s="45">
        <f t="shared" si="11"/>
        <v>0</v>
      </c>
      <c r="J115" s="45">
        <f t="shared" si="11"/>
        <v>0</v>
      </c>
      <c r="K115" s="45">
        <f t="shared" si="11"/>
        <v>0</v>
      </c>
      <c r="L115" s="45">
        <f t="shared" si="11"/>
        <v>0</v>
      </c>
      <c r="M115" s="71"/>
      <c r="N115" s="13"/>
    </row>
    <row r="116" spans="1:14" ht="83.25" hidden="1" customHeight="1">
      <c r="A116" s="87" t="s">
        <v>105</v>
      </c>
      <c r="B116" s="74" t="s">
        <v>74</v>
      </c>
      <c r="C116" s="75">
        <v>904</v>
      </c>
      <c r="D116" s="75">
        <v>702</v>
      </c>
      <c r="E116" s="10" t="s">
        <v>98</v>
      </c>
      <c r="F116" s="75">
        <v>612</v>
      </c>
      <c r="G116" s="85"/>
      <c r="H116" s="85"/>
      <c r="I116" s="85"/>
      <c r="J116" s="73"/>
      <c r="K116" s="73"/>
      <c r="L116" s="73"/>
      <c r="M116" s="67"/>
      <c r="N116" s="13"/>
    </row>
    <row r="117" spans="1:14" ht="39.75" hidden="1" customHeight="1">
      <c r="A117" s="88"/>
      <c r="B117" s="74" t="s">
        <v>75</v>
      </c>
      <c r="C117" s="75">
        <v>904</v>
      </c>
      <c r="D117" s="75">
        <v>702</v>
      </c>
      <c r="E117" s="10" t="s">
        <v>98</v>
      </c>
      <c r="F117" s="75">
        <v>612</v>
      </c>
      <c r="G117" s="85"/>
      <c r="H117" s="85"/>
      <c r="I117" s="85"/>
      <c r="J117" s="73"/>
      <c r="K117" s="73"/>
      <c r="L117" s="73"/>
      <c r="M117" s="70"/>
      <c r="N117" s="40"/>
    </row>
    <row r="118" spans="1:14" ht="73.5" hidden="1" customHeight="1">
      <c r="A118" s="88"/>
      <c r="B118" s="74" t="s">
        <v>78</v>
      </c>
      <c r="C118" s="75">
        <v>904</v>
      </c>
      <c r="D118" s="75">
        <v>702</v>
      </c>
      <c r="E118" s="10" t="s">
        <v>98</v>
      </c>
      <c r="F118" s="75">
        <v>612</v>
      </c>
      <c r="G118" s="85"/>
      <c r="H118" s="85"/>
      <c r="I118" s="85"/>
      <c r="J118" s="73"/>
      <c r="K118" s="73"/>
      <c r="L118" s="73"/>
      <c r="M118" s="70"/>
      <c r="N118" s="40"/>
    </row>
    <row r="119" spans="1:14" ht="32.25" hidden="1" customHeight="1">
      <c r="A119" s="88"/>
      <c r="B119" s="67" t="s">
        <v>72</v>
      </c>
      <c r="C119" s="75">
        <v>910</v>
      </c>
      <c r="D119" s="75">
        <v>702</v>
      </c>
      <c r="E119" s="10" t="s">
        <v>98</v>
      </c>
      <c r="F119" s="75">
        <v>243</v>
      </c>
      <c r="G119" s="85"/>
      <c r="H119" s="85"/>
      <c r="I119" s="85"/>
      <c r="J119" s="73"/>
      <c r="K119" s="73"/>
      <c r="L119" s="73"/>
      <c r="M119" s="87" t="s">
        <v>116</v>
      </c>
      <c r="N119" s="13"/>
    </row>
    <row r="120" spans="1:14" ht="31.5" hidden="1" customHeight="1">
      <c r="A120" s="88"/>
      <c r="B120" s="67" t="s">
        <v>80</v>
      </c>
      <c r="C120" s="75">
        <v>910</v>
      </c>
      <c r="D120" s="75">
        <v>702</v>
      </c>
      <c r="E120" s="10" t="s">
        <v>98</v>
      </c>
      <c r="F120" s="75">
        <v>243</v>
      </c>
      <c r="G120" s="85"/>
      <c r="H120" s="85"/>
      <c r="I120" s="85"/>
      <c r="J120" s="73"/>
      <c r="K120" s="73"/>
      <c r="L120" s="73"/>
      <c r="M120" s="88"/>
      <c r="N120" s="13"/>
    </row>
    <row r="121" spans="1:14" ht="31.5" hidden="1" customHeight="1">
      <c r="A121" s="89"/>
      <c r="B121" s="67" t="s">
        <v>79</v>
      </c>
      <c r="C121" s="75">
        <v>910</v>
      </c>
      <c r="D121" s="75">
        <v>702</v>
      </c>
      <c r="E121" s="10" t="s">
        <v>98</v>
      </c>
      <c r="F121" s="75">
        <v>243</v>
      </c>
      <c r="G121" s="85"/>
      <c r="H121" s="85"/>
      <c r="I121" s="85"/>
      <c r="J121" s="73"/>
      <c r="K121" s="73"/>
      <c r="L121" s="73"/>
      <c r="M121" s="89"/>
      <c r="N121" s="14"/>
    </row>
    <row r="122" spans="1:14" ht="51.75" customHeight="1">
      <c r="A122" s="20" t="s">
        <v>191</v>
      </c>
      <c r="B122" s="29"/>
      <c r="C122" s="30"/>
      <c r="D122" s="30"/>
      <c r="E122" s="22" t="s">
        <v>21</v>
      </c>
      <c r="F122" s="30"/>
      <c r="G122" s="46">
        <f t="shared" ref="G122:L122" si="12">SUM(G123:G130)</f>
        <v>42779038.700000003</v>
      </c>
      <c r="H122" s="46">
        <f t="shared" si="12"/>
        <v>33598587</v>
      </c>
      <c r="I122" s="46">
        <f t="shared" si="12"/>
        <v>33598587</v>
      </c>
      <c r="J122" s="46">
        <f t="shared" si="12"/>
        <v>33598587</v>
      </c>
      <c r="K122" s="46">
        <f t="shared" si="12"/>
        <v>33598587</v>
      </c>
      <c r="L122" s="46">
        <f t="shared" si="12"/>
        <v>33598587</v>
      </c>
      <c r="M122" s="67"/>
      <c r="N122" s="23"/>
    </row>
    <row r="123" spans="1:14" ht="15.75" customHeight="1">
      <c r="A123" s="87" t="s">
        <v>192</v>
      </c>
      <c r="B123" s="87" t="s">
        <v>74</v>
      </c>
      <c r="C123" s="75">
        <v>904</v>
      </c>
      <c r="D123" s="75">
        <v>709</v>
      </c>
      <c r="E123" s="10" t="s">
        <v>22</v>
      </c>
      <c r="F123" s="75">
        <v>120</v>
      </c>
      <c r="G123" s="85">
        <v>10447652</v>
      </c>
      <c r="H123" s="85">
        <v>8229935</v>
      </c>
      <c r="I123" s="85">
        <v>8229935</v>
      </c>
      <c r="J123" s="73">
        <v>8229935</v>
      </c>
      <c r="K123" s="73">
        <v>8229935</v>
      </c>
      <c r="L123" s="73">
        <v>8229935</v>
      </c>
      <c r="M123" s="23" t="s">
        <v>32</v>
      </c>
      <c r="N123" s="91" t="s">
        <v>87</v>
      </c>
    </row>
    <row r="124" spans="1:14" ht="15.75" hidden="1" customHeight="1">
      <c r="A124" s="88"/>
      <c r="B124" s="88"/>
      <c r="C124" s="75"/>
      <c r="D124" s="75"/>
      <c r="E124" s="10"/>
      <c r="F124" s="75"/>
      <c r="G124" s="85"/>
      <c r="H124" s="85"/>
      <c r="I124" s="85"/>
      <c r="J124" s="73"/>
      <c r="K124" s="73"/>
      <c r="L124" s="73"/>
      <c r="M124" s="23" t="s">
        <v>33</v>
      </c>
      <c r="N124" s="92"/>
    </row>
    <row r="125" spans="1:14" ht="49.5" customHeight="1">
      <c r="A125" s="88"/>
      <c r="B125" s="88"/>
      <c r="C125" s="75">
        <v>904</v>
      </c>
      <c r="D125" s="75">
        <v>709</v>
      </c>
      <c r="E125" s="10" t="s">
        <v>22</v>
      </c>
      <c r="F125" s="75">
        <v>240</v>
      </c>
      <c r="G125" s="85">
        <v>1403797</v>
      </c>
      <c r="H125" s="85">
        <v>485914</v>
      </c>
      <c r="I125" s="85">
        <v>485914</v>
      </c>
      <c r="J125" s="73">
        <v>485914</v>
      </c>
      <c r="K125" s="73">
        <v>485914</v>
      </c>
      <c r="L125" s="73">
        <v>485914</v>
      </c>
      <c r="M125" s="67" t="s">
        <v>228</v>
      </c>
      <c r="N125" s="92"/>
    </row>
    <row r="126" spans="1:14" ht="15.75" hidden="1" customHeight="1">
      <c r="A126" s="89"/>
      <c r="B126" s="89"/>
      <c r="C126" s="75">
        <v>904</v>
      </c>
      <c r="D126" s="75">
        <v>709</v>
      </c>
      <c r="E126" s="10" t="s">
        <v>22</v>
      </c>
      <c r="F126" s="75">
        <v>850</v>
      </c>
      <c r="G126" s="85"/>
      <c r="H126" s="85"/>
      <c r="I126" s="85"/>
      <c r="J126" s="73"/>
      <c r="K126" s="73"/>
      <c r="L126" s="73"/>
      <c r="M126" s="67" t="s">
        <v>34</v>
      </c>
      <c r="N126" s="92"/>
    </row>
    <row r="127" spans="1:14" ht="15.75">
      <c r="A127" s="90" t="s">
        <v>193</v>
      </c>
      <c r="B127" s="90" t="s">
        <v>74</v>
      </c>
      <c r="C127" s="75">
        <v>904</v>
      </c>
      <c r="D127" s="75">
        <v>709</v>
      </c>
      <c r="E127" s="10" t="s">
        <v>23</v>
      </c>
      <c r="F127" s="75">
        <v>120</v>
      </c>
      <c r="G127" s="85">
        <v>26582961</v>
      </c>
      <c r="H127" s="85">
        <v>22198678</v>
      </c>
      <c r="I127" s="85">
        <v>22198678</v>
      </c>
      <c r="J127" s="73">
        <v>22198678</v>
      </c>
      <c r="K127" s="73">
        <v>22198678</v>
      </c>
      <c r="L127" s="73">
        <v>22198678</v>
      </c>
      <c r="M127" s="67" t="s">
        <v>32</v>
      </c>
      <c r="N127" s="92"/>
    </row>
    <row r="128" spans="1:14" ht="50.25" customHeight="1">
      <c r="A128" s="90"/>
      <c r="B128" s="90"/>
      <c r="C128" s="75">
        <v>904</v>
      </c>
      <c r="D128" s="75">
        <v>709</v>
      </c>
      <c r="E128" s="10" t="s">
        <v>23</v>
      </c>
      <c r="F128" s="75">
        <v>240</v>
      </c>
      <c r="G128" s="85">
        <v>4305704</v>
      </c>
      <c r="H128" s="85">
        <v>2657461</v>
      </c>
      <c r="I128" s="85">
        <v>2657461</v>
      </c>
      <c r="J128" s="73">
        <v>2657461</v>
      </c>
      <c r="K128" s="73">
        <v>2657461</v>
      </c>
      <c r="L128" s="73">
        <v>2657461</v>
      </c>
      <c r="M128" s="67" t="s">
        <v>229</v>
      </c>
      <c r="N128" s="92"/>
    </row>
    <row r="129" spans="1:14" ht="15.75">
      <c r="A129" s="90"/>
      <c r="B129" s="90"/>
      <c r="C129" s="75">
        <v>904</v>
      </c>
      <c r="D129" s="75">
        <v>709</v>
      </c>
      <c r="E129" s="10" t="s">
        <v>23</v>
      </c>
      <c r="F129" s="75">
        <v>831</v>
      </c>
      <c r="G129" s="85">
        <v>6200</v>
      </c>
      <c r="H129" s="85">
        <v>6200</v>
      </c>
      <c r="I129" s="85">
        <v>6200</v>
      </c>
      <c r="J129" s="73">
        <v>6200</v>
      </c>
      <c r="K129" s="73">
        <v>6200</v>
      </c>
      <c r="L129" s="73">
        <v>6200</v>
      </c>
      <c r="M129" s="67" t="s">
        <v>34</v>
      </c>
      <c r="N129" s="92"/>
    </row>
    <row r="130" spans="1:14" ht="15.75">
      <c r="A130" s="90"/>
      <c r="B130" s="90"/>
      <c r="C130" s="75">
        <v>904</v>
      </c>
      <c r="D130" s="75">
        <v>709</v>
      </c>
      <c r="E130" s="10" t="s">
        <v>23</v>
      </c>
      <c r="F130" s="75">
        <v>850</v>
      </c>
      <c r="G130" s="85">
        <v>32724.7</v>
      </c>
      <c r="H130" s="85">
        <v>20399</v>
      </c>
      <c r="I130" s="85">
        <v>20399</v>
      </c>
      <c r="J130" s="73">
        <v>20399</v>
      </c>
      <c r="K130" s="73">
        <v>20399</v>
      </c>
      <c r="L130" s="73">
        <v>20399</v>
      </c>
      <c r="M130" s="67" t="s">
        <v>34</v>
      </c>
      <c r="N130" s="93"/>
    </row>
    <row r="131" spans="1:14" ht="48.75" customHeight="1">
      <c r="A131" s="20" t="s">
        <v>194</v>
      </c>
      <c r="B131" s="67"/>
      <c r="C131" s="75"/>
      <c r="D131" s="75"/>
      <c r="E131" s="22" t="s">
        <v>84</v>
      </c>
      <c r="F131" s="75"/>
      <c r="G131" s="46">
        <f>G137+G138+G139+G152+G153</f>
        <v>0</v>
      </c>
      <c r="H131" s="46">
        <f>H137+H138+H139+H152+H153</f>
        <v>0</v>
      </c>
      <c r="I131" s="46">
        <f>I149+I150+I151</f>
        <v>10605000</v>
      </c>
      <c r="J131" s="46">
        <f>J149+J150+J151</f>
        <v>0</v>
      </c>
      <c r="K131" s="46">
        <f>K149+K150+K151</f>
        <v>0</v>
      </c>
      <c r="L131" s="46">
        <f>L149+L150+L151</f>
        <v>0</v>
      </c>
      <c r="M131" s="67"/>
      <c r="N131" s="12"/>
    </row>
    <row r="132" spans="1:14" ht="34.5" hidden="1" customHeight="1">
      <c r="A132" s="90" t="s">
        <v>39</v>
      </c>
      <c r="B132" s="87" t="s">
        <v>74</v>
      </c>
      <c r="C132" s="75">
        <v>904</v>
      </c>
      <c r="D132" s="75" t="s">
        <v>137</v>
      </c>
      <c r="E132" s="10" t="s">
        <v>144</v>
      </c>
      <c r="F132" s="75">
        <v>244</v>
      </c>
      <c r="G132" s="46"/>
      <c r="H132" s="46"/>
      <c r="I132" s="46"/>
      <c r="J132" s="46"/>
      <c r="K132" s="46"/>
      <c r="L132" s="46"/>
      <c r="M132" s="70" t="s">
        <v>156</v>
      </c>
      <c r="N132" s="91" t="s">
        <v>89</v>
      </c>
    </row>
    <row r="133" spans="1:14" ht="34.5" hidden="1" customHeight="1">
      <c r="A133" s="90"/>
      <c r="B133" s="88"/>
      <c r="C133" s="75">
        <v>904</v>
      </c>
      <c r="D133" s="75" t="s">
        <v>137</v>
      </c>
      <c r="E133" s="10" t="s">
        <v>144</v>
      </c>
      <c r="F133" s="75">
        <v>414</v>
      </c>
      <c r="G133" s="46"/>
      <c r="H133" s="46"/>
      <c r="I133" s="46"/>
      <c r="J133" s="46"/>
      <c r="K133" s="46"/>
      <c r="L133" s="46"/>
      <c r="M133" s="70" t="s">
        <v>147</v>
      </c>
      <c r="N133" s="92"/>
    </row>
    <row r="134" spans="1:14" ht="34.5" hidden="1" customHeight="1">
      <c r="A134" s="90"/>
      <c r="B134" s="89"/>
      <c r="C134" s="75">
        <v>904</v>
      </c>
      <c r="D134" s="75">
        <v>702</v>
      </c>
      <c r="E134" s="10" t="s">
        <v>144</v>
      </c>
      <c r="F134" s="75">
        <v>612</v>
      </c>
      <c r="G134" s="46"/>
      <c r="H134" s="46"/>
      <c r="I134" s="46"/>
      <c r="J134" s="46"/>
      <c r="K134" s="46"/>
      <c r="L134" s="46"/>
      <c r="M134" s="70"/>
      <c r="N134" s="92"/>
    </row>
    <row r="135" spans="1:14" ht="33.75" hidden="1" customHeight="1">
      <c r="A135" s="90"/>
      <c r="B135" s="87" t="s">
        <v>82</v>
      </c>
      <c r="C135" s="75">
        <v>910</v>
      </c>
      <c r="D135" s="75" t="s">
        <v>137</v>
      </c>
      <c r="E135" s="10" t="s">
        <v>144</v>
      </c>
      <c r="F135" s="75">
        <v>414</v>
      </c>
      <c r="G135" s="46"/>
      <c r="H135" s="46"/>
      <c r="I135" s="46"/>
      <c r="J135" s="46"/>
      <c r="K135" s="46"/>
      <c r="L135" s="46"/>
      <c r="M135" s="70" t="s">
        <v>165</v>
      </c>
      <c r="N135" s="92"/>
    </row>
    <row r="136" spans="1:14" ht="149.25" hidden="1" customHeight="1">
      <c r="A136" s="90"/>
      <c r="B136" s="89"/>
      <c r="C136" s="75">
        <v>910</v>
      </c>
      <c r="D136" s="75">
        <v>702</v>
      </c>
      <c r="E136" s="10" t="s">
        <v>159</v>
      </c>
      <c r="F136" s="50">
        <v>244</v>
      </c>
      <c r="G136" s="46"/>
      <c r="H136" s="46"/>
      <c r="I136" s="46"/>
      <c r="J136" s="46"/>
      <c r="K136" s="46"/>
      <c r="L136" s="46"/>
      <c r="M136" s="70" t="s">
        <v>164</v>
      </c>
      <c r="N136" s="92"/>
    </row>
    <row r="137" spans="1:14" ht="64.5" hidden="1" customHeight="1">
      <c r="A137" s="52"/>
      <c r="B137" s="67" t="s">
        <v>79</v>
      </c>
      <c r="C137" s="75">
        <v>910</v>
      </c>
      <c r="D137" s="75">
        <v>702</v>
      </c>
      <c r="E137" s="10" t="s">
        <v>83</v>
      </c>
      <c r="F137" s="96">
        <v>414</v>
      </c>
      <c r="G137" s="85"/>
      <c r="H137" s="85"/>
      <c r="I137" s="85"/>
      <c r="J137" s="73"/>
      <c r="K137" s="73"/>
      <c r="L137" s="73"/>
      <c r="M137" s="87" t="s">
        <v>160</v>
      </c>
      <c r="N137" s="92"/>
    </row>
    <row r="138" spans="1:14" ht="39" hidden="1" customHeight="1">
      <c r="A138" s="52"/>
      <c r="B138" s="67" t="s">
        <v>80</v>
      </c>
      <c r="C138" s="75">
        <v>910</v>
      </c>
      <c r="D138" s="75">
        <v>702</v>
      </c>
      <c r="E138" s="10" t="s">
        <v>83</v>
      </c>
      <c r="F138" s="97"/>
      <c r="G138" s="85"/>
      <c r="H138" s="85"/>
      <c r="I138" s="85"/>
      <c r="J138" s="73"/>
      <c r="K138" s="73"/>
      <c r="L138" s="73"/>
      <c r="M138" s="88"/>
      <c r="N138" s="92"/>
    </row>
    <row r="139" spans="1:14" ht="51" hidden="1" customHeight="1">
      <c r="A139" s="52"/>
      <c r="B139" s="67" t="s">
        <v>82</v>
      </c>
      <c r="C139" s="75">
        <v>910</v>
      </c>
      <c r="D139" s="75">
        <v>702</v>
      </c>
      <c r="E139" s="10" t="s">
        <v>83</v>
      </c>
      <c r="F139" s="98"/>
      <c r="G139" s="85"/>
      <c r="H139" s="85"/>
      <c r="I139" s="85"/>
      <c r="J139" s="73"/>
      <c r="K139" s="73"/>
      <c r="L139" s="73"/>
      <c r="M139" s="89"/>
      <c r="N139" s="92"/>
    </row>
    <row r="140" spans="1:14" ht="33" hidden="1" customHeight="1">
      <c r="A140" s="52"/>
      <c r="B140" s="67" t="s">
        <v>78</v>
      </c>
      <c r="C140" s="75">
        <v>904</v>
      </c>
      <c r="D140" s="75">
        <v>702</v>
      </c>
      <c r="E140" s="10" t="s">
        <v>83</v>
      </c>
      <c r="F140" s="96">
        <v>414</v>
      </c>
      <c r="G140" s="85"/>
      <c r="H140" s="85"/>
      <c r="I140" s="85"/>
      <c r="J140" s="73"/>
      <c r="K140" s="73"/>
      <c r="L140" s="73"/>
      <c r="M140" s="90" t="s">
        <v>148</v>
      </c>
      <c r="N140" s="92"/>
    </row>
    <row r="141" spans="1:14" ht="33.75" hidden="1" customHeight="1">
      <c r="A141" s="52"/>
      <c r="B141" s="67" t="s">
        <v>75</v>
      </c>
      <c r="C141" s="75">
        <v>904</v>
      </c>
      <c r="D141" s="75">
        <v>702</v>
      </c>
      <c r="E141" s="10" t="s">
        <v>83</v>
      </c>
      <c r="F141" s="97"/>
      <c r="G141" s="85"/>
      <c r="H141" s="85"/>
      <c r="I141" s="85"/>
      <c r="J141" s="73"/>
      <c r="K141" s="73"/>
      <c r="L141" s="73"/>
      <c r="M141" s="90"/>
      <c r="N141" s="92"/>
    </row>
    <row r="142" spans="1:14" ht="33" hidden="1" customHeight="1">
      <c r="A142" s="52"/>
      <c r="B142" s="67" t="s">
        <v>96</v>
      </c>
      <c r="C142" s="75">
        <v>904</v>
      </c>
      <c r="D142" s="75">
        <v>702</v>
      </c>
      <c r="E142" s="10" t="s">
        <v>83</v>
      </c>
      <c r="F142" s="98"/>
      <c r="G142" s="85"/>
      <c r="H142" s="85"/>
      <c r="I142" s="85"/>
      <c r="J142" s="73"/>
      <c r="K142" s="73"/>
      <c r="L142" s="73"/>
      <c r="M142" s="90"/>
      <c r="N142" s="93"/>
    </row>
    <row r="143" spans="1:14" ht="33" hidden="1" customHeight="1">
      <c r="A143" s="52"/>
      <c r="B143" s="67" t="s">
        <v>78</v>
      </c>
      <c r="C143" s="75">
        <v>904</v>
      </c>
      <c r="D143" s="75">
        <v>702</v>
      </c>
      <c r="E143" s="10" t="s">
        <v>83</v>
      </c>
      <c r="F143" s="96">
        <v>244</v>
      </c>
      <c r="G143" s="85"/>
      <c r="H143" s="85"/>
      <c r="I143" s="85"/>
      <c r="J143" s="73"/>
      <c r="K143" s="73"/>
      <c r="L143" s="73"/>
      <c r="M143" s="102" t="s">
        <v>230</v>
      </c>
      <c r="N143" s="39"/>
    </row>
    <row r="144" spans="1:14" ht="33" hidden="1" customHeight="1">
      <c r="A144" s="52"/>
      <c r="B144" s="67" t="s">
        <v>75</v>
      </c>
      <c r="C144" s="75">
        <v>904</v>
      </c>
      <c r="D144" s="75">
        <v>702</v>
      </c>
      <c r="E144" s="10" t="s">
        <v>83</v>
      </c>
      <c r="F144" s="97"/>
      <c r="G144" s="85"/>
      <c r="H144" s="85"/>
      <c r="I144" s="85"/>
      <c r="J144" s="73"/>
      <c r="K144" s="73"/>
      <c r="L144" s="73"/>
      <c r="M144" s="103"/>
      <c r="N144" s="39"/>
    </row>
    <row r="145" spans="1:14" ht="33" hidden="1" customHeight="1">
      <c r="A145" s="52"/>
      <c r="B145" s="67" t="s">
        <v>96</v>
      </c>
      <c r="C145" s="75">
        <v>904</v>
      </c>
      <c r="D145" s="75">
        <v>702</v>
      </c>
      <c r="E145" s="10" t="s">
        <v>83</v>
      </c>
      <c r="F145" s="98"/>
      <c r="G145" s="85"/>
      <c r="H145" s="85"/>
      <c r="I145" s="85"/>
      <c r="J145" s="73"/>
      <c r="K145" s="73"/>
      <c r="L145" s="73"/>
      <c r="M145" s="103"/>
      <c r="N145" s="39"/>
    </row>
    <row r="146" spans="1:14" ht="33" hidden="1" customHeight="1">
      <c r="A146" s="52"/>
      <c r="B146" s="67" t="s">
        <v>78</v>
      </c>
      <c r="C146" s="75">
        <v>904</v>
      </c>
      <c r="D146" s="75">
        <v>702</v>
      </c>
      <c r="E146" s="10" t="s">
        <v>83</v>
      </c>
      <c r="F146" s="96">
        <v>242</v>
      </c>
      <c r="G146" s="85"/>
      <c r="H146" s="85"/>
      <c r="I146" s="85"/>
      <c r="J146" s="73"/>
      <c r="K146" s="73"/>
      <c r="L146" s="73"/>
      <c r="M146" s="103"/>
      <c r="N146" s="39"/>
    </row>
    <row r="147" spans="1:14" ht="33" hidden="1" customHeight="1">
      <c r="A147" s="52"/>
      <c r="B147" s="67" t="s">
        <v>75</v>
      </c>
      <c r="C147" s="75">
        <v>904</v>
      </c>
      <c r="D147" s="75">
        <v>702</v>
      </c>
      <c r="E147" s="10" t="s">
        <v>83</v>
      </c>
      <c r="F147" s="97"/>
      <c r="G147" s="85"/>
      <c r="H147" s="85"/>
      <c r="I147" s="85"/>
      <c r="J147" s="73"/>
      <c r="K147" s="73"/>
      <c r="L147" s="73"/>
      <c r="M147" s="103"/>
      <c r="N147" s="39"/>
    </row>
    <row r="148" spans="1:14" ht="76.5" hidden="1" customHeight="1">
      <c r="A148" s="52"/>
      <c r="B148" s="67" t="s">
        <v>96</v>
      </c>
      <c r="C148" s="75">
        <v>904</v>
      </c>
      <c r="D148" s="75">
        <v>702</v>
      </c>
      <c r="E148" s="10" t="s">
        <v>83</v>
      </c>
      <c r="F148" s="98"/>
      <c r="G148" s="85"/>
      <c r="H148" s="85"/>
      <c r="I148" s="85"/>
      <c r="J148" s="73"/>
      <c r="K148" s="73"/>
      <c r="L148" s="73"/>
      <c r="M148" s="103"/>
      <c r="N148" s="39"/>
    </row>
    <row r="149" spans="1:14" ht="50.25" customHeight="1">
      <c r="A149" s="102" t="s">
        <v>195</v>
      </c>
      <c r="B149" s="67" t="s">
        <v>78</v>
      </c>
      <c r="C149" s="75">
        <v>904</v>
      </c>
      <c r="D149" s="75">
        <v>702</v>
      </c>
      <c r="E149" s="10" t="s">
        <v>167</v>
      </c>
      <c r="F149" s="96">
        <v>612</v>
      </c>
      <c r="G149" s="85"/>
      <c r="H149" s="85"/>
      <c r="I149" s="85">
        <v>10395000</v>
      </c>
      <c r="J149" s="73"/>
      <c r="K149" s="73"/>
      <c r="L149" s="73"/>
      <c r="M149" s="103"/>
      <c r="N149" s="39"/>
    </row>
    <row r="150" spans="1:14" ht="66" customHeight="1">
      <c r="A150" s="103"/>
      <c r="B150" s="67" t="s">
        <v>75</v>
      </c>
      <c r="C150" s="75">
        <v>904</v>
      </c>
      <c r="D150" s="75">
        <v>702</v>
      </c>
      <c r="E150" s="10" t="s">
        <v>167</v>
      </c>
      <c r="F150" s="97"/>
      <c r="G150" s="85"/>
      <c r="H150" s="85"/>
      <c r="I150" s="85">
        <v>105000</v>
      </c>
      <c r="J150" s="73"/>
      <c r="K150" s="73"/>
      <c r="L150" s="73"/>
      <c r="M150" s="103"/>
      <c r="N150" s="39"/>
    </row>
    <row r="151" spans="1:14" ht="49.5" customHeight="1">
      <c r="A151" s="104"/>
      <c r="B151" s="67" t="s">
        <v>96</v>
      </c>
      <c r="C151" s="75">
        <v>904</v>
      </c>
      <c r="D151" s="75">
        <v>702</v>
      </c>
      <c r="E151" s="10" t="s">
        <v>167</v>
      </c>
      <c r="F151" s="98"/>
      <c r="G151" s="85"/>
      <c r="H151" s="85"/>
      <c r="I151" s="85">
        <v>105000</v>
      </c>
      <c r="J151" s="73"/>
      <c r="K151" s="73"/>
      <c r="L151" s="73"/>
      <c r="M151" s="104"/>
      <c r="N151" s="39"/>
    </row>
    <row r="152" spans="1:14" ht="51" hidden="1" customHeight="1">
      <c r="A152" s="72" t="s">
        <v>41</v>
      </c>
      <c r="B152" s="67" t="s">
        <v>75</v>
      </c>
      <c r="C152" s="75">
        <v>904</v>
      </c>
      <c r="D152" s="75">
        <v>702</v>
      </c>
      <c r="E152" s="10" t="s">
        <v>110</v>
      </c>
      <c r="F152" s="75">
        <v>612</v>
      </c>
      <c r="G152" s="85"/>
      <c r="H152" s="85"/>
      <c r="I152" s="85"/>
      <c r="J152" s="73"/>
      <c r="K152" s="73"/>
      <c r="L152" s="73"/>
      <c r="M152" s="72" t="s">
        <v>114</v>
      </c>
      <c r="N152" s="99" t="s">
        <v>151</v>
      </c>
    </row>
    <row r="153" spans="1:14" ht="51" hidden="1" customHeight="1">
      <c r="A153" s="72" t="s">
        <v>111</v>
      </c>
      <c r="B153" s="67" t="s">
        <v>96</v>
      </c>
      <c r="C153" s="75">
        <v>904</v>
      </c>
      <c r="D153" s="75">
        <v>702</v>
      </c>
      <c r="E153" s="10" t="s">
        <v>112</v>
      </c>
      <c r="F153" s="75">
        <v>612</v>
      </c>
      <c r="G153" s="85"/>
      <c r="H153" s="85"/>
      <c r="I153" s="85"/>
      <c r="J153" s="73"/>
      <c r="K153" s="73"/>
      <c r="L153" s="73"/>
      <c r="M153" s="72" t="s">
        <v>115</v>
      </c>
      <c r="N153" s="100"/>
    </row>
    <row r="154" spans="1:14" ht="65.25" customHeight="1">
      <c r="A154" s="38" t="s">
        <v>196</v>
      </c>
      <c r="B154" s="67"/>
      <c r="C154" s="75"/>
      <c r="D154" s="75"/>
      <c r="E154" s="22" t="s">
        <v>139</v>
      </c>
      <c r="F154" s="75"/>
      <c r="G154" s="46">
        <f>G157+G159+G158+G160+G161</f>
        <v>7284875.21</v>
      </c>
      <c r="H154" s="46">
        <f>H157+H159+H158</f>
        <v>4742110.3999999994</v>
      </c>
      <c r="I154" s="46">
        <f>I157+I159+I158</f>
        <v>4836906.1500000004</v>
      </c>
      <c r="J154" s="46">
        <f>J157+J159+J158</f>
        <v>0</v>
      </c>
      <c r="K154" s="46">
        <f>K157+K159+K158</f>
        <v>0</v>
      </c>
      <c r="L154" s="46">
        <f>L157+L159+L158</f>
        <v>0</v>
      </c>
      <c r="M154" s="72"/>
      <c r="N154" s="100"/>
    </row>
    <row r="155" spans="1:14" ht="50.25" hidden="1" customHeight="1">
      <c r="A155" s="72" t="s">
        <v>41</v>
      </c>
      <c r="B155" s="67" t="s">
        <v>75</v>
      </c>
      <c r="C155" s="75">
        <v>904</v>
      </c>
      <c r="D155" s="75" t="s">
        <v>140</v>
      </c>
      <c r="E155" s="10" t="s">
        <v>141</v>
      </c>
      <c r="F155" s="75">
        <v>612</v>
      </c>
      <c r="G155" s="85"/>
      <c r="H155" s="85"/>
      <c r="I155" s="85"/>
      <c r="J155" s="73"/>
      <c r="K155" s="73"/>
      <c r="L155" s="73"/>
      <c r="M155" s="72" t="s">
        <v>149</v>
      </c>
      <c r="N155" s="100"/>
    </row>
    <row r="156" spans="1:14" ht="51" hidden="1" customHeight="1">
      <c r="A156" s="72" t="s">
        <v>111</v>
      </c>
      <c r="B156" s="67" t="s">
        <v>96</v>
      </c>
      <c r="C156" s="75">
        <v>904</v>
      </c>
      <c r="D156" s="75" t="s">
        <v>137</v>
      </c>
      <c r="E156" s="10" t="s">
        <v>142</v>
      </c>
      <c r="F156" s="75">
        <v>612</v>
      </c>
      <c r="G156" s="85"/>
      <c r="H156" s="85"/>
      <c r="I156" s="85"/>
      <c r="J156" s="73"/>
      <c r="K156" s="73"/>
      <c r="L156" s="73"/>
      <c r="M156" s="72" t="s">
        <v>150</v>
      </c>
      <c r="N156" s="100"/>
    </row>
    <row r="157" spans="1:14" ht="39.75" customHeight="1">
      <c r="A157" s="87" t="s">
        <v>197</v>
      </c>
      <c r="B157" s="67" t="s">
        <v>78</v>
      </c>
      <c r="C157" s="75">
        <v>904</v>
      </c>
      <c r="D157" s="75" t="s">
        <v>137</v>
      </c>
      <c r="E157" s="10" t="s">
        <v>157</v>
      </c>
      <c r="F157" s="75">
        <v>612</v>
      </c>
      <c r="G157" s="85">
        <v>4139600</v>
      </c>
      <c r="H157" s="85">
        <v>4648206.5999999996</v>
      </c>
      <c r="I157" s="85">
        <v>4741125</v>
      </c>
      <c r="J157" s="73"/>
      <c r="K157" s="73"/>
      <c r="L157" s="73"/>
      <c r="M157" s="102" t="s">
        <v>231</v>
      </c>
      <c r="N157" s="100"/>
    </row>
    <row r="158" spans="1:14" ht="36" customHeight="1">
      <c r="A158" s="88"/>
      <c r="B158" s="67" t="s">
        <v>75</v>
      </c>
      <c r="C158" s="75">
        <v>904</v>
      </c>
      <c r="D158" s="75" t="s">
        <v>137</v>
      </c>
      <c r="E158" s="10" t="s">
        <v>157</v>
      </c>
      <c r="F158" s="75">
        <v>612</v>
      </c>
      <c r="G158" s="85">
        <v>41814.199999999997</v>
      </c>
      <c r="H158" s="85">
        <v>46951.8</v>
      </c>
      <c r="I158" s="85">
        <v>47890.15</v>
      </c>
      <c r="J158" s="73"/>
      <c r="K158" s="73"/>
      <c r="L158" s="73"/>
      <c r="M158" s="103"/>
      <c r="N158" s="100"/>
    </row>
    <row r="159" spans="1:14" ht="39" customHeight="1">
      <c r="A159" s="89"/>
      <c r="B159" s="67" t="s">
        <v>96</v>
      </c>
      <c r="C159" s="75">
        <v>904</v>
      </c>
      <c r="D159" s="75" t="s">
        <v>137</v>
      </c>
      <c r="E159" s="10" t="s">
        <v>157</v>
      </c>
      <c r="F159" s="75">
        <v>612</v>
      </c>
      <c r="G159" s="85">
        <v>42236.5</v>
      </c>
      <c r="H159" s="85">
        <v>46952</v>
      </c>
      <c r="I159" s="85">
        <v>47891</v>
      </c>
      <c r="J159" s="73"/>
      <c r="K159" s="73"/>
      <c r="L159" s="73"/>
      <c r="M159" s="103"/>
      <c r="N159" s="101"/>
    </row>
    <row r="160" spans="1:14" ht="50.25" customHeight="1">
      <c r="A160" s="72" t="s">
        <v>259</v>
      </c>
      <c r="B160" s="67" t="s">
        <v>75</v>
      </c>
      <c r="C160" s="75">
        <v>904</v>
      </c>
      <c r="D160" s="75">
        <v>702</v>
      </c>
      <c r="E160" s="10" t="s">
        <v>263</v>
      </c>
      <c r="F160" s="75">
        <v>612</v>
      </c>
      <c r="G160" s="85">
        <v>3000000</v>
      </c>
      <c r="H160" s="85"/>
      <c r="I160" s="85"/>
      <c r="J160" s="73"/>
      <c r="K160" s="73"/>
      <c r="L160" s="73"/>
      <c r="M160" s="103"/>
      <c r="N160" s="66"/>
    </row>
    <row r="161" spans="1:18" ht="64.5" customHeight="1">
      <c r="A161" s="72" t="s">
        <v>260</v>
      </c>
      <c r="B161" s="67" t="s">
        <v>96</v>
      </c>
      <c r="C161" s="75">
        <v>904</v>
      </c>
      <c r="D161" s="75">
        <v>702</v>
      </c>
      <c r="E161" s="10" t="s">
        <v>264</v>
      </c>
      <c r="F161" s="75">
        <v>612</v>
      </c>
      <c r="G161" s="85">
        <v>61224.51</v>
      </c>
      <c r="H161" s="85"/>
      <c r="I161" s="85"/>
      <c r="J161" s="73"/>
      <c r="K161" s="73"/>
      <c r="L161" s="73"/>
      <c r="M161" s="104"/>
      <c r="N161" s="66"/>
    </row>
    <row r="162" spans="1:18" ht="48" customHeight="1">
      <c r="A162" s="38" t="s">
        <v>198</v>
      </c>
      <c r="B162" s="67"/>
      <c r="C162" s="75"/>
      <c r="D162" s="75"/>
      <c r="E162" s="10"/>
      <c r="F162" s="75"/>
      <c r="G162" s="46">
        <f>G163+G164+G165+G166+G167</f>
        <v>7488243.0899999999</v>
      </c>
      <c r="H162" s="46">
        <f>H163+H164+H165</f>
        <v>2042388.0899999999</v>
      </c>
      <c r="I162" s="46">
        <f>I163+I164+I165</f>
        <v>2307497</v>
      </c>
      <c r="J162" s="46">
        <f>J163+J164+J165</f>
        <v>0</v>
      </c>
      <c r="K162" s="46">
        <f>K163+K164+K165</f>
        <v>0</v>
      </c>
      <c r="L162" s="46">
        <f>L163+L164+L165</f>
        <v>0</v>
      </c>
      <c r="M162" s="72"/>
      <c r="N162" s="53"/>
    </row>
    <row r="163" spans="1:18" ht="39.75" customHeight="1">
      <c r="A163" s="87" t="s">
        <v>207</v>
      </c>
      <c r="B163" s="67" t="s">
        <v>74</v>
      </c>
      <c r="C163" s="75"/>
      <c r="D163" s="75"/>
      <c r="E163" s="10"/>
      <c r="F163" s="75"/>
      <c r="G163" s="85">
        <v>34067</v>
      </c>
      <c r="H163" s="85">
        <v>20424.009999999998</v>
      </c>
      <c r="I163" s="85">
        <v>23075</v>
      </c>
      <c r="J163" s="73"/>
      <c r="K163" s="73"/>
      <c r="L163" s="73"/>
      <c r="M163" s="102" t="s">
        <v>232</v>
      </c>
      <c r="N163" s="53"/>
    </row>
    <row r="164" spans="1:18" ht="39.75" customHeight="1">
      <c r="A164" s="88"/>
      <c r="B164" s="67" t="s">
        <v>75</v>
      </c>
      <c r="C164" s="75"/>
      <c r="D164" s="75"/>
      <c r="E164" s="10"/>
      <c r="F164" s="75"/>
      <c r="G164" s="85">
        <v>33725.43</v>
      </c>
      <c r="H164" s="85">
        <v>20219.64</v>
      </c>
      <c r="I164" s="85">
        <v>22844.22</v>
      </c>
      <c r="J164" s="73"/>
      <c r="K164" s="73"/>
      <c r="L164" s="73"/>
      <c r="M164" s="103"/>
      <c r="N164" s="53"/>
    </row>
    <row r="165" spans="1:18" ht="48.75" customHeight="1">
      <c r="A165" s="89"/>
      <c r="B165" s="67" t="s">
        <v>78</v>
      </c>
      <c r="C165" s="75"/>
      <c r="D165" s="75"/>
      <c r="E165" s="10"/>
      <c r="F165" s="75"/>
      <c r="G165" s="85">
        <v>3338818</v>
      </c>
      <c r="H165" s="85">
        <v>2001744.44</v>
      </c>
      <c r="I165" s="85">
        <v>2261577.7799999998</v>
      </c>
      <c r="J165" s="73"/>
      <c r="K165" s="73"/>
      <c r="L165" s="73"/>
      <c r="M165" s="103"/>
      <c r="N165" s="53"/>
    </row>
    <row r="166" spans="1:18" ht="54.75" customHeight="1">
      <c r="A166" s="72" t="s">
        <v>261</v>
      </c>
      <c r="B166" s="67" t="s">
        <v>75</v>
      </c>
      <c r="C166" s="75"/>
      <c r="D166" s="75"/>
      <c r="E166" s="10"/>
      <c r="F166" s="75"/>
      <c r="G166" s="85">
        <v>4000000</v>
      </c>
      <c r="H166" s="85"/>
      <c r="I166" s="85"/>
      <c r="J166" s="73"/>
      <c r="K166" s="73"/>
      <c r="L166" s="73"/>
      <c r="M166" s="103"/>
      <c r="N166" s="66"/>
    </row>
    <row r="167" spans="1:18" ht="69.75" customHeight="1">
      <c r="A167" s="72" t="s">
        <v>262</v>
      </c>
      <c r="B167" s="67" t="s">
        <v>96</v>
      </c>
      <c r="C167" s="75"/>
      <c r="D167" s="75"/>
      <c r="E167" s="10"/>
      <c r="F167" s="75"/>
      <c r="G167" s="85">
        <v>81632.66</v>
      </c>
      <c r="H167" s="85"/>
      <c r="I167" s="85"/>
      <c r="J167" s="73"/>
      <c r="K167" s="73"/>
      <c r="L167" s="73"/>
      <c r="M167" s="104"/>
      <c r="N167" s="66"/>
    </row>
    <row r="168" spans="1:18" ht="83.25" customHeight="1">
      <c r="A168" s="86" t="s">
        <v>273</v>
      </c>
      <c r="B168" s="67"/>
      <c r="C168" s="75"/>
      <c r="D168" s="75"/>
      <c r="E168" s="17" t="s">
        <v>24</v>
      </c>
      <c r="F168" s="75"/>
      <c r="G168" s="45">
        <f t="shared" ref="G168:L168" si="13">G169+G178+G182</f>
        <v>65783538.909999996</v>
      </c>
      <c r="H168" s="45">
        <f t="shared" si="13"/>
        <v>51099395</v>
      </c>
      <c r="I168" s="45">
        <f t="shared" si="13"/>
        <v>46028445</v>
      </c>
      <c r="J168" s="45">
        <f t="shared" si="13"/>
        <v>46028445</v>
      </c>
      <c r="K168" s="45">
        <f t="shared" si="13"/>
        <v>46028445</v>
      </c>
      <c r="L168" s="45">
        <f t="shared" si="13"/>
        <v>46028445</v>
      </c>
      <c r="M168" s="67"/>
      <c r="N168" s="18"/>
    </row>
    <row r="169" spans="1:18" ht="66.75" customHeight="1">
      <c r="A169" s="20" t="s">
        <v>199</v>
      </c>
      <c r="B169" s="29"/>
      <c r="C169" s="30"/>
      <c r="D169" s="30"/>
      <c r="E169" s="22" t="s">
        <v>25</v>
      </c>
      <c r="F169" s="30"/>
      <c r="G169" s="46">
        <f t="shared" ref="G169:L169" si="14">SUM(G170:G173)+G175</f>
        <v>59963043.909999996</v>
      </c>
      <c r="H169" s="46">
        <f t="shared" si="14"/>
        <v>43411771</v>
      </c>
      <c r="I169" s="46">
        <f t="shared" si="14"/>
        <v>37991091</v>
      </c>
      <c r="J169" s="46">
        <f t="shared" si="14"/>
        <v>37991091</v>
      </c>
      <c r="K169" s="46">
        <f t="shared" si="14"/>
        <v>37991091</v>
      </c>
      <c r="L169" s="46">
        <f t="shared" si="14"/>
        <v>37991091</v>
      </c>
      <c r="M169" s="67"/>
      <c r="N169" s="18"/>
    </row>
    <row r="170" spans="1:18" ht="81.75" customHeight="1">
      <c r="A170" s="67" t="s">
        <v>253</v>
      </c>
      <c r="B170" s="67" t="s">
        <v>74</v>
      </c>
      <c r="C170" s="75">
        <v>904</v>
      </c>
      <c r="D170" s="75">
        <v>703</v>
      </c>
      <c r="E170" s="10" t="s">
        <v>26</v>
      </c>
      <c r="F170" s="75">
        <v>611</v>
      </c>
      <c r="G170" s="85">
        <v>15167283</v>
      </c>
      <c r="H170" s="85">
        <v>10303046</v>
      </c>
      <c r="I170" s="85">
        <v>9061167</v>
      </c>
      <c r="J170" s="73">
        <v>9061167</v>
      </c>
      <c r="K170" s="73">
        <v>9061167</v>
      </c>
      <c r="L170" s="73">
        <v>9061167</v>
      </c>
      <c r="M170" s="67" t="s">
        <v>216</v>
      </c>
      <c r="N170" s="91" t="s">
        <v>88</v>
      </c>
    </row>
    <row r="171" spans="1:18" ht="82.5" customHeight="1">
      <c r="A171" s="67" t="s">
        <v>254</v>
      </c>
      <c r="B171" s="67" t="s">
        <v>73</v>
      </c>
      <c r="C171" s="75">
        <v>905</v>
      </c>
      <c r="D171" s="75">
        <v>703</v>
      </c>
      <c r="E171" s="10" t="s">
        <v>27</v>
      </c>
      <c r="F171" s="75">
        <v>611</v>
      </c>
      <c r="G171" s="85">
        <v>15734979.48</v>
      </c>
      <c r="H171" s="85">
        <v>12734750</v>
      </c>
      <c r="I171" s="85">
        <v>11502355</v>
      </c>
      <c r="J171" s="73">
        <v>11502355</v>
      </c>
      <c r="K171" s="73">
        <v>11502355</v>
      </c>
      <c r="L171" s="73">
        <v>11502355</v>
      </c>
      <c r="M171" s="67" t="s">
        <v>216</v>
      </c>
      <c r="N171" s="92"/>
    </row>
    <row r="172" spans="1:18" ht="82.5" customHeight="1">
      <c r="A172" s="67" t="s">
        <v>255</v>
      </c>
      <c r="B172" s="67" t="s">
        <v>73</v>
      </c>
      <c r="C172" s="75">
        <v>905</v>
      </c>
      <c r="D172" s="75">
        <v>703</v>
      </c>
      <c r="E172" s="10" t="s">
        <v>28</v>
      </c>
      <c r="F172" s="75">
        <v>611</v>
      </c>
      <c r="G172" s="85">
        <v>27533059.43</v>
      </c>
      <c r="H172" s="85">
        <v>19419975</v>
      </c>
      <c r="I172" s="85">
        <v>17373569</v>
      </c>
      <c r="J172" s="73">
        <v>17373569</v>
      </c>
      <c r="K172" s="73">
        <v>17373569</v>
      </c>
      <c r="L172" s="73">
        <v>17373569</v>
      </c>
      <c r="M172" s="67" t="s">
        <v>216</v>
      </c>
      <c r="N172" s="92"/>
    </row>
    <row r="173" spans="1:18" ht="51" hidden="1" customHeight="1">
      <c r="A173" s="90" t="s">
        <v>200</v>
      </c>
      <c r="B173" s="67" t="s">
        <v>72</v>
      </c>
      <c r="C173" s="75">
        <v>910</v>
      </c>
      <c r="D173" s="75">
        <v>703</v>
      </c>
      <c r="E173" s="10" t="s">
        <v>61</v>
      </c>
      <c r="F173" s="75">
        <v>243</v>
      </c>
      <c r="G173" s="85"/>
      <c r="H173" s="85"/>
      <c r="I173" s="85"/>
      <c r="J173" s="73"/>
      <c r="K173" s="73"/>
      <c r="L173" s="73"/>
      <c r="M173" s="61" t="s">
        <v>158</v>
      </c>
      <c r="N173" s="92"/>
    </row>
    <row r="174" spans="1:18" ht="81" hidden="1" customHeight="1">
      <c r="A174" s="90"/>
      <c r="B174" s="67" t="s">
        <v>73</v>
      </c>
      <c r="C174" s="75">
        <v>905</v>
      </c>
      <c r="D174" s="75">
        <v>703</v>
      </c>
      <c r="E174" s="10" t="s">
        <v>61</v>
      </c>
      <c r="F174" s="75">
        <v>612</v>
      </c>
      <c r="G174" s="85"/>
      <c r="H174" s="85"/>
      <c r="I174" s="85"/>
      <c r="J174" s="73"/>
      <c r="K174" s="73"/>
      <c r="L174" s="73"/>
      <c r="M174" s="61" t="s">
        <v>99</v>
      </c>
      <c r="N174" s="92"/>
    </row>
    <row r="175" spans="1:18" ht="128.25" customHeight="1">
      <c r="A175" s="90" t="s">
        <v>256</v>
      </c>
      <c r="B175" s="67" t="s">
        <v>74</v>
      </c>
      <c r="C175" s="75">
        <v>904</v>
      </c>
      <c r="D175" s="75">
        <v>703</v>
      </c>
      <c r="E175" s="75">
        <v>3220122410</v>
      </c>
      <c r="F175" s="75">
        <v>612</v>
      </c>
      <c r="G175" s="85">
        <v>1527722</v>
      </c>
      <c r="H175" s="85">
        <v>954000</v>
      </c>
      <c r="I175" s="85">
        <v>54000</v>
      </c>
      <c r="J175" s="73">
        <v>54000</v>
      </c>
      <c r="K175" s="73">
        <v>54000</v>
      </c>
      <c r="L175" s="73">
        <v>54000</v>
      </c>
      <c r="M175" s="67" t="s">
        <v>233</v>
      </c>
      <c r="N175" s="92"/>
      <c r="O175" s="31"/>
      <c r="P175" s="31"/>
      <c r="Q175" s="31"/>
      <c r="R175" s="31"/>
    </row>
    <row r="176" spans="1:18" ht="54" hidden="1" customHeight="1">
      <c r="A176" s="90"/>
      <c r="B176" s="67" t="s">
        <v>73</v>
      </c>
      <c r="C176" s="75">
        <v>905</v>
      </c>
      <c r="D176" s="75">
        <v>703</v>
      </c>
      <c r="E176" s="75">
        <v>3220122410</v>
      </c>
      <c r="F176" s="75">
        <v>612</v>
      </c>
      <c r="G176" s="85"/>
      <c r="H176" s="85"/>
      <c r="I176" s="85"/>
      <c r="J176" s="73"/>
      <c r="K176" s="73"/>
      <c r="L176" s="73"/>
      <c r="M176" s="67" t="s">
        <v>100</v>
      </c>
      <c r="N176" s="92"/>
      <c r="O176" s="31"/>
      <c r="P176" s="31"/>
      <c r="Q176" s="31"/>
      <c r="R176" s="31"/>
    </row>
    <row r="177" spans="1:18" ht="63.75" hidden="1" customHeight="1">
      <c r="A177" s="67" t="s">
        <v>62</v>
      </c>
      <c r="B177" s="67" t="s">
        <v>73</v>
      </c>
      <c r="C177" s="75">
        <v>905</v>
      </c>
      <c r="D177" s="75">
        <v>702</v>
      </c>
      <c r="E177" s="75">
        <v>3220179120</v>
      </c>
      <c r="F177" s="75">
        <v>611</v>
      </c>
      <c r="G177" s="85"/>
      <c r="H177" s="85"/>
      <c r="I177" s="85"/>
      <c r="J177" s="73"/>
      <c r="K177" s="73"/>
      <c r="L177" s="73"/>
      <c r="M177" s="67" t="s">
        <v>63</v>
      </c>
      <c r="N177" s="93"/>
      <c r="O177" s="31"/>
      <c r="P177" s="31"/>
      <c r="Q177" s="31"/>
      <c r="R177" s="31"/>
    </row>
    <row r="178" spans="1:18" ht="67.5" customHeight="1">
      <c r="A178" s="20" t="s">
        <v>201</v>
      </c>
      <c r="B178" s="29"/>
      <c r="C178" s="30"/>
      <c r="D178" s="30"/>
      <c r="E178" s="22" t="s">
        <v>29</v>
      </c>
      <c r="F178" s="30"/>
      <c r="G178" s="46">
        <f>G179+G180+G181</f>
        <v>170000</v>
      </c>
      <c r="H178" s="46">
        <f>H179</f>
        <v>170000</v>
      </c>
      <c r="I178" s="46">
        <f>I179</f>
        <v>170000</v>
      </c>
      <c r="J178" s="46">
        <f>J179</f>
        <v>170000</v>
      </c>
      <c r="K178" s="46">
        <f>K179</f>
        <v>170000</v>
      </c>
      <c r="L178" s="46">
        <f>L179</f>
        <v>170000</v>
      </c>
      <c r="M178" s="67"/>
      <c r="N178" s="18"/>
    </row>
    <row r="179" spans="1:18" ht="142.5" customHeight="1">
      <c r="A179" s="87" t="s">
        <v>202</v>
      </c>
      <c r="B179" s="87" t="s">
        <v>74</v>
      </c>
      <c r="C179" s="75">
        <v>904</v>
      </c>
      <c r="D179" s="75">
        <v>709</v>
      </c>
      <c r="E179" s="10" t="s">
        <v>30</v>
      </c>
      <c r="F179" s="75">
        <v>244</v>
      </c>
      <c r="G179" s="85">
        <v>90000</v>
      </c>
      <c r="H179" s="85">
        <v>170000</v>
      </c>
      <c r="I179" s="85">
        <v>170000</v>
      </c>
      <c r="J179" s="73">
        <v>170000</v>
      </c>
      <c r="K179" s="73">
        <v>170000</v>
      </c>
      <c r="L179" s="73">
        <v>170000</v>
      </c>
      <c r="M179" s="87" t="s">
        <v>234</v>
      </c>
      <c r="N179" s="91" t="s">
        <v>119</v>
      </c>
    </row>
    <row r="180" spans="1:18" ht="84" hidden="1" customHeight="1">
      <c r="A180" s="88"/>
      <c r="B180" s="88"/>
      <c r="C180" s="75">
        <v>904</v>
      </c>
      <c r="D180" s="75">
        <v>709</v>
      </c>
      <c r="E180" s="10" t="s">
        <v>30</v>
      </c>
      <c r="F180" s="75">
        <v>122</v>
      </c>
      <c r="G180" s="85"/>
      <c r="H180" s="85"/>
      <c r="I180" s="85"/>
      <c r="J180" s="73"/>
      <c r="K180" s="73"/>
      <c r="L180" s="73"/>
      <c r="M180" s="89"/>
      <c r="N180" s="92"/>
    </row>
    <row r="181" spans="1:18" ht="15.75" customHeight="1">
      <c r="A181" s="89"/>
      <c r="B181" s="89"/>
      <c r="C181" s="75">
        <v>904</v>
      </c>
      <c r="D181" s="75">
        <v>709</v>
      </c>
      <c r="E181" s="10" t="s">
        <v>30</v>
      </c>
      <c r="F181" s="75">
        <v>350</v>
      </c>
      <c r="G181" s="85">
        <v>80000</v>
      </c>
      <c r="H181" s="85"/>
      <c r="I181" s="85"/>
      <c r="J181" s="73"/>
      <c r="K181" s="73"/>
      <c r="L181" s="73"/>
      <c r="M181" s="27" t="s">
        <v>235</v>
      </c>
      <c r="N181" s="93"/>
    </row>
    <row r="182" spans="1:18" ht="81" customHeight="1">
      <c r="A182" s="38" t="s">
        <v>203</v>
      </c>
      <c r="B182" s="72"/>
      <c r="C182" s="75"/>
      <c r="D182" s="75"/>
      <c r="E182" s="22" t="s">
        <v>163</v>
      </c>
      <c r="F182" s="75"/>
      <c r="G182" s="46">
        <f t="shared" ref="G182:L182" si="15">G183+G184+G185+G186+G187</f>
        <v>5650495</v>
      </c>
      <c r="H182" s="46">
        <f t="shared" si="15"/>
        <v>7517624</v>
      </c>
      <c r="I182" s="46">
        <f t="shared" si="15"/>
        <v>7867354</v>
      </c>
      <c r="J182" s="46">
        <f t="shared" si="15"/>
        <v>7867354</v>
      </c>
      <c r="K182" s="46">
        <f t="shared" si="15"/>
        <v>7867354</v>
      </c>
      <c r="L182" s="46">
        <f t="shared" si="15"/>
        <v>7867354</v>
      </c>
      <c r="M182" s="52"/>
      <c r="N182" s="51"/>
    </row>
    <row r="183" spans="1:18" ht="22.5" customHeight="1">
      <c r="A183" s="87" t="s">
        <v>247</v>
      </c>
      <c r="B183" s="87" t="s">
        <v>74</v>
      </c>
      <c r="C183" s="75">
        <v>904</v>
      </c>
      <c r="D183" s="75" t="s">
        <v>161</v>
      </c>
      <c r="E183" s="10" t="s">
        <v>162</v>
      </c>
      <c r="F183" s="75">
        <v>611</v>
      </c>
      <c r="G183" s="85">
        <v>5560495</v>
      </c>
      <c r="H183" s="85">
        <v>7427624</v>
      </c>
      <c r="I183" s="85">
        <v>7777354</v>
      </c>
      <c r="J183" s="73">
        <v>7777354</v>
      </c>
      <c r="K183" s="73">
        <v>7777354</v>
      </c>
      <c r="L183" s="73">
        <v>7777354</v>
      </c>
      <c r="M183" s="102" t="s">
        <v>236</v>
      </c>
      <c r="N183" s="51"/>
    </row>
    <row r="184" spans="1:18" ht="21" customHeight="1">
      <c r="A184" s="88"/>
      <c r="B184" s="88"/>
      <c r="C184" s="75">
        <v>904</v>
      </c>
      <c r="D184" s="75" t="s">
        <v>161</v>
      </c>
      <c r="E184" s="10" t="s">
        <v>162</v>
      </c>
      <c r="F184" s="75">
        <v>620</v>
      </c>
      <c r="G184" s="85">
        <v>30000</v>
      </c>
      <c r="H184" s="85">
        <v>30000</v>
      </c>
      <c r="I184" s="85">
        <v>30000</v>
      </c>
      <c r="J184" s="73">
        <v>30000</v>
      </c>
      <c r="K184" s="73">
        <v>30000</v>
      </c>
      <c r="L184" s="73">
        <v>30000</v>
      </c>
      <c r="M184" s="103"/>
      <c r="N184" s="51"/>
    </row>
    <row r="185" spans="1:18" ht="21.75" customHeight="1">
      <c r="A185" s="88"/>
      <c r="B185" s="88"/>
      <c r="C185" s="75">
        <v>904</v>
      </c>
      <c r="D185" s="75" t="s">
        <v>161</v>
      </c>
      <c r="E185" s="10" t="s">
        <v>162</v>
      </c>
      <c r="F185" s="75">
        <v>630</v>
      </c>
      <c r="G185" s="85">
        <v>30000</v>
      </c>
      <c r="H185" s="85">
        <v>30000</v>
      </c>
      <c r="I185" s="85">
        <v>30000</v>
      </c>
      <c r="J185" s="73">
        <v>30000</v>
      </c>
      <c r="K185" s="73">
        <v>30000</v>
      </c>
      <c r="L185" s="73">
        <v>30000</v>
      </c>
      <c r="M185" s="103"/>
      <c r="N185" s="51"/>
    </row>
    <row r="186" spans="1:18" ht="18" customHeight="1">
      <c r="A186" s="88"/>
      <c r="B186" s="89"/>
      <c r="C186" s="75">
        <v>904</v>
      </c>
      <c r="D186" s="75" t="s">
        <v>161</v>
      </c>
      <c r="E186" s="10" t="s">
        <v>162</v>
      </c>
      <c r="F186" s="75">
        <v>810</v>
      </c>
      <c r="G186" s="85">
        <v>30000</v>
      </c>
      <c r="H186" s="85">
        <v>30000</v>
      </c>
      <c r="I186" s="85">
        <v>30000</v>
      </c>
      <c r="J186" s="73">
        <v>30000</v>
      </c>
      <c r="K186" s="73">
        <v>30000</v>
      </c>
      <c r="L186" s="73">
        <v>30000</v>
      </c>
      <c r="M186" s="104"/>
      <c r="N186" s="51"/>
    </row>
    <row r="187" spans="1:18" ht="33" hidden="1" customHeight="1">
      <c r="A187" s="89"/>
      <c r="B187" s="72"/>
      <c r="C187" s="75"/>
      <c r="D187" s="75"/>
      <c r="E187" s="10"/>
      <c r="F187" s="75"/>
      <c r="G187" s="85"/>
      <c r="H187" s="85"/>
      <c r="I187" s="85"/>
      <c r="J187" s="73"/>
      <c r="K187" s="73"/>
      <c r="L187" s="73"/>
      <c r="M187" s="27"/>
      <c r="N187" s="51"/>
    </row>
    <row r="188" spans="1:18" ht="36" customHeight="1">
      <c r="A188" s="76" t="s">
        <v>204</v>
      </c>
      <c r="B188" s="67"/>
      <c r="C188" s="75"/>
      <c r="D188" s="27"/>
      <c r="E188" s="17" t="s">
        <v>35</v>
      </c>
      <c r="F188" s="75"/>
      <c r="G188" s="45">
        <f t="shared" ref="G188:L188" si="16">G189</f>
        <v>231298.14</v>
      </c>
      <c r="H188" s="45">
        <f t="shared" si="16"/>
        <v>262000</v>
      </c>
      <c r="I188" s="45">
        <f t="shared" si="16"/>
        <v>262000</v>
      </c>
      <c r="J188" s="45">
        <f t="shared" si="16"/>
        <v>262000</v>
      </c>
      <c r="K188" s="45">
        <f t="shared" si="16"/>
        <v>262000</v>
      </c>
      <c r="L188" s="45">
        <f t="shared" si="16"/>
        <v>262000</v>
      </c>
      <c r="M188" s="67"/>
      <c r="N188" s="18"/>
    </row>
    <row r="189" spans="1:18" ht="78.75" customHeight="1">
      <c r="A189" s="20" t="s">
        <v>205</v>
      </c>
      <c r="B189" s="29"/>
      <c r="C189" s="30"/>
      <c r="D189" s="32"/>
      <c r="E189" s="22" t="s">
        <v>36</v>
      </c>
      <c r="F189" s="30"/>
      <c r="G189" s="46">
        <f t="shared" ref="G189" si="17">SUM(G190:G196)</f>
        <v>231298.14</v>
      </c>
      <c r="H189" s="46">
        <f t="shared" ref="H189" si="18">SUM(H190:H196)</f>
        <v>262000</v>
      </c>
      <c r="I189" s="46">
        <f t="shared" ref="I189" si="19">SUM(I190:I196)</f>
        <v>262000</v>
      </c>
      <c r="J189" s="46">
        <f t="shared" ref="J189:K189" si="20">SUM(J190:J196)</f>
        <v>262000</v>
      </c>
      <c r="K189" s="46">
        <f t="shared" si="20"/>
        <v>262000</v>
      </c>
      <c r="L189" s="46">
        <f t="shared" ref="L189" si="21">SUM(L190:L196)</f>
        <v>262000</v>
      </c>
      <c r="M189" s="67"/>
      <c r="N189" s="18"/>
    </row>
    <row r="190" spans="1:18" ht="64.5" customHeight="1">
      <c r="A190" s="90" t="s">
        <v>206</v>
      </c>
      <c r="B190" s="90" t="s">
        <v>73</v>
      </c>
      <c r="C190" s="75">
        <v>905</v>
      </c>
      <c r="D190" s="75">
        <v>703</v>
      </c>
      <c r="E190" s="10" t="s">
        <v>37</v>
      </c>
      <c r="F190" s="75">
        <v>612</v>
      </c>
      <c r="G190" s="85">
        <v>40000</v>
      </c>
      <c r="H190" s="85">
        <v>40000</v>
      </c>
      <c r="I190" s="85">
        <v>40000</v>
      </c>
      <c r="J190" s="73">
        <v>40000</v>
      </c>
      <c r="K190" s="73">
        <v>40000</v>
      </c>
      <c r="L190" s="73">
        <v>40000</v>
      </c>
      <c r="M190" s="67" t="s">
        <v>237</v>
      </c>
      <c r="N190" s="91" t="s">
        <v>120</v>
      </c>
    </row>
    <row r="191" spans="1:18" ht="209.25" customHeight="1">
      <c r="A191" s="90"/>
      <c r="B191" s="90"/>
      <c r="C191" s="75">
        <v>905</v>
      </c>
      <c r="D191" s="75">
        <v>801</v>
      </c>
      <c r="E191" s="10" t="s">
        <v>37</v>
      </c>
      <c r="F191" s="75">
        <v>612</v>
      </c>
      <c r="G191" s="85">
        <v>39298.14</v>
      </c>
      <c r="H191" s="85">
        <v>70000</v>
      </c>
      <c r="I191" s="85">
        <v>70000</v>
      </c>
      <c r="J191" s="73">
        <v>70000</v>
      </c>
      <c r="K191" s="73">
        <v>70000</v>
      </c>
      <c r="L191" s="73">
        <v>70000</v>
      </c>
      <c r="M191" s="67" t="s">
        <v>238</v>
      </c>
      <c r="N191" s="92"/>
    </row>
    <row r="192" spans="1:18" ht="66" customHeight="1">
      <c r="A192" s="90"/>
      <c r="B192" s="90"/>
      <c r="C192" s="75">
        <v>905</v>
      </c>
      <c r="D192" s="75">
        <v>804</v>
      </c>
      <c r="E192" s="10" t="s">
        <v>37</v>
      </c>
      <c r="F192" s="75">
        <v>630</v>
      </c>
      <c r="G192" s="85">
        <v>8000</v>
      </c>
      <c r="H192" s="85">
        <v>8000</v>
      </c>
      <c r="I192" s="85">
        <v>8000</v>
      </c>
      <c r="J192" s="73">
        <v>8000</v>
      </c>
      <c r="K192" s="73">
        <v>8000</v>
      </c>
      <c r="L192" s="73">
        <v>8000</v>
      </c>
      <c r="M192" s="67" t="s">
        <v>239</v>
      </c>
      <c r="N192" s="92"/>
    </row>
    <row r="193" spans="1:14" ht="66" customHeight="1">
      <c r="A193" s="90"/>
      <c r="B193" s="90"/>
      <c r="C193" s="75">
        <v>905</v>
      </c>
      <c r="D193" s="75">
        <v>804</v>
      </c>
      <c r="E193" s="10" t="s">
        <v>37</v>
      </c>
      <c r="F193" s="75">
        <v>244</v>
      </c>
      <c r="G193" s="85">
        <v>39000</v>
      </c>
      <c r="H193" s="85">
        <v>39000</v>
      </c>
      <c r="I193" s="85">
        <v>39000</v>
      </c>
      <c r="J193" s="73">
        <v>39000</v>
      </c>
      <c r="K193" s="73">
        <v>39000</v>
      </c>
      <c r="L193" s="73">
        <v>39000</v>
      </c>
      <c r="M193" s="67" t="s">
        <v>240</v>
      </c>
      <c r="N193" s="92"/>
    </row>
    <row r="194" spans="1:14" ht="159.75" customHeight="1">
      <c r="A194" s="90"/>
      <c r="B194" s="90" t="s">
        <v>74</v>
      </c>
      <c r="C194" s="75">
        <v>904</v>
      </c>
      <c r="D194" s="75">
        <v>703</v>
      </c>
      <c r="E194" s="10" t="s">
        <v>37</v>
      </c>
      <c r="F194" s="75">
        <v>612</v>
      </c>
      <c r="G194" s="85">
        <v>70000</v>
      </c>
      <c r="H194" s="85">
        <v>70000</v>
      </c>
      <c r="I194" s="85">
        <v>70000</v>
      </c>
      <c r="J194" s="73">
        <v>70000</v>
      </c>
      <c r="K194" s="73">
        <v>70000</v>
      </c>
      <c r="L194" s="73">
        <v>70000</v>
      </c>
      <c r="M194" s="67" t="s">
        <v>241</v>
      </c>
      <c r="N194" s="92"/>
    </row>
    <row r="195" spans="1:14" ht="20.25" hidden="1" customHeight="1">
      <c r="A195" s="90"/>
      <c r="B195" s="90"/>
      <c r="C195" s="75">
        <v>904</v>
      </c>
      <c r="D195" s="75">
        <v>709</v>
      </c>
      <c r="E195" s="10" t="s">
        <v>37</v>
      </c>
      <c r="F195" s="75">
        <v>122</v>
      </c>
      <c r="G195" s="85"/>
      <c r="H195" s="85"/>
      <c r="I195" s="85"/>
      <c r="J195" s="73"/>
      <c r="K195" s="73"/>
      <c r="L195" s="73"/>
      <c r="M195" s="67" t="s">
        <v>60</v>
      </c>
      <c r="N195" s="92"/>
    </row>
    <row r="196" spans="1:14" ht="22.5" customHeight="1">
      <c r="A196" s="90"/>
      <c r="B196" s="90"/>
      <c r="C196" s="75">
        <v>904</v>
      </c>
      <c r="D196" s="75">
        <v>709</v>
      </c>
      <c r="E196" s="10" t="s">
        <v>37</v>
      </c>
      <c r="F196" s="75">
        <v>244</v>
      </c>
      <c r="G196" s="85">
        <v>35000</v>
      </c>
      <c r="H196" s="85">
        <v>35000</v>
      </c>
      <c r="I196" s="85">
        <v>35000</v>
      </c>
      <c r="J196" s="73">
        <v>35000</v>
      </c>
      <c r="K196" s="73">
        <v>35000</v>
      </c>
      <c r="L196" s="73">
        <v>35000</v>
      </c>
      <c r="M196" s="67" t="s">
        <v>242</v>
      </c>
      <c r="N196" s="93"/>
    </row>
    <row r="197" spans="1:14" ht="78" customHeight="1">
      <c r="A197" s="33"/>
      <c r="B197" s="33"/>
      <c r="C197" s="34"/>
      <c r="D197" s="34"/>
      <c r="E197" s="35"/>
      <c r="F197" s="36"/>
      <c r="G197" s="47"/>
      <c r="H197" s="47"/>
      <c r="I197" s="47"/>
      <c r="J197" s="47"/>
      <c r="K197" s="47"/>
      <c r="L197" s="47"/>
      <c r="M197" s="65" t="s">
        <v>257</v>
      </c>
      <c r="N197" s="33"/>
    </row>
    <row r="198" spans="1:14" ht="40.5" customHeight="1">
      <c r="A198" s="95" t="s">
        <v>208</v>
      </c>
      <c r="B198" s="95"/>
      <c r="C198" s="95"/>
      <c r="D198" s="95"/>
      <c r="E198" s="95"/>
      <c r="F198" s="95"/>
      <c r="G198" s="95"/>
      <c r="H198" s="95"/>
      <c r="I198" s="95"/>
      <c r="J198" s="82"/>
      <c r="K198" s="82"/>
      <c r="L198" s="82"/>
      <c r="M198" s="83" t="s">
        <v>209</v>
      </c>
    </row>
    <row r="199" spans="1:14" ht="81" customHeight="1">
      <c r="A199" s="107"/>
      <c r="B199" s="107"/>
      <c r="C199" s="107"/>
      <c r="D199" s="107"/>
      <c r="E199" s="107"/>
      <c r="F199" s="107"/>
      <c r="G199" s="49"/>
      <c r="H199" s="49"/>
      <c r="I199" s="49"/>
      <c r="J199" s="49"/>
      <c r="K199" s="49"/>
      <c r="L199" s="49"/>
      <c r="M199" s="59"/>
    </row>
    <row r="200" spans="1:14" ht="15.75" customHeight="1">
      <c r="A200" s="106"/>
      <c r="B200" s="106"/>
      <c r="C200" s="106"/>
      <c r="D200" s="106"/>
      <c r="E200" s="106"/>
      <c r="F200" s="106"/>
      <c r="G200" s="49"/>
      <c r="H200" s="49"/>
      <c r="I200" s="49"/>
      <c r="J200" s="49"/>
      <c r="K200" s="49"/>
      <c r="L200" s="49"/>
    </row>
    <row r="201" spans="1:14" ht="44.25" customHeight="1">
      <c r="A201" s="106"/>
      <c r="B201" s="106"/>
      <c r="C201" s="106"/>
      <c r="D201" s="106"/>
      <c r="E201" s="106"/>
      <c r="F201" s="106"/>
      <c r="G201" s="49"/>
      <c r="H201" s="49"/>
      <c r="I201" s="49"/>
      <c r="J201" s="49"/>
      <c r="K201" s="49"/>
      <c r="L201" s="49"/>
    </row>
  </sheetData>
  <mergeCells count="107">
    <mergeCell ref="I67:I68"/>
    <mergeCell ref="N24:N32"/>
    <mergeCell ref="A15:A21"/>
    <mergeCell ref="B12:B13"/>
    <mergeCell ref="C12:F12"/>
    <mergeCell ref="M12:M13"/>
    <mergeCell ref="A12:A13"/>
    <mergeCell ref="A25:A27"/>
    <mergeCell ref="M1:N1"/>
    <mergeCell ref="M3:N3"/>
    <mergeCell ref="M4:N4"/>
    <mergeCell ref="M2:N2"/>
    <mergeCell ref="A9:N9"/>
    <mergeCell ref="M6:N6"/>
    <mergeCell ref="M7:N7"/>
    <mergeCell ref="N12:N13"/>
    <mergeCell ref="A10:M10"/>
    <mergeCell ref="N15:N21"/>
    <mergeCell ref="B25:B27"/>
    <mergeCell ref="G12:L12"/>
    <mergeCell ref="A43:A45"/>
    <mergeCell ref="A30:A31"/>
    <mergeCell ref="A28:A29"/>
    <mergeCell ref="B30:B31"/>
    <mergeCell ref="A39:A42"/>
    <mergeCell ref="B39:B40"/>
    <mergeCell ref="B41:B42"/>
    <mergeCell ref="B107:B108"/>
    <mergeCell ref="A58:A66"/>
    <mergeCell ref="A54:A57"/>
    <mergeCell ref="A46:A48"/>
    <mergeCell ref="B55:B56"/>
    <mergeCell ref="A97:A99"/>
    <mergeCell ref="A94:A96"/>
    <mergeCell ref="A49:A51"/>
    <mergeCell ref="B103:B104"/>
    <mergeCell ref="B62:B66"/>
    <mergeCell ref="B58:B61"/>
    <mergeCell ref="B67:B70"/>
    <mergeCell ref="A100:A108"/>
    <mergeCell ref="A76:A78"/>
    <mergeCell ref="A67:A70"/>
    <mergeCell ref="M179:M180"/>
    <mergeCell ref="M183:M186"/>
    <mergeCell ref="A173:A174"/>
    <mergeCell ref="A183:A187"/>
    <mergeCell ref="B183:B186"/>
    <mergeCell ref="F149:F151"/>
    <mergeCell ref="M163:M167"/>
    <mergeCell ref="M157:M161"/>
    <mergeCell ref="A201:F201"/>
    <mergeCell ref="A199:F199"/>
    <mergeCell ref="A190:A196"/>
    <mergeCell ref="B194:B196"/>
    <mergeCell ref="A200:F200"/>
    <mergeCell ref="A175:A176"/>
    <mergeCell ref="B190:B193"/>
    <mergeCell ref="A157:A159"/>
    <mergeCell ref="A149:A151"/>
    <mergeCell ref="N152:N159"/>
    <mergeCell ref="N53:N114"/>
    <mergeCell ref="A163:A165"/>
    <mergeCell ref="A127:A130"/>
    <mergeCell ref="M109:M114"/>
    <mergeCell ref="F140:F142"/>
    <mergeCell ref="F137:F139"/>
    <mergeCell ref="G67:G68"/>
    <mergeCell ref="M143:M151"/>
    <mergeCell ref="M119:M121"/>
    <mergeCell ref="M83:M85"/>
    <mergeCell ref="M67:M68"/>
    <mergeCell ref="M97:M99"/>
    <mergeCell ref="M79:M80"/>
    <mergeCell ref="F146:F148"/>
    <mergeCell ref="B127:B130"/>
    <mergeCell ref="A132:A136"/>
    <mergeCell ref="A109:A114"/>
    <mergeCell ref="K67:K68"/>
    <mergeCell ref="L67:L68"/>
    <mergeCell ref="A123:A126"/>
    <mergeCell ref="B123:B126"/>
    <mergeCell ref="A116:A121"/>
    <mergeCell ref="B135:B136"/>
    <mergeCell ref="M43:M45"/>
    <mergeCell ref="M59:M61"/>
    <mergeCell ref="N132:N142"/>
    <mergeCell ref="B132:B134"/>
    <mergeCell ref="M64:M66"/>
    <mergeCell ref="J67:J68"/>
    <mergeCell ref="M76:M77"/>
    <mergeCell ref="H67:H68"/>
    <mergeCell ref="A198:I198"/>
    <mergeCell ref="M81:M82"/>
    <mergeCell ref="N190:N196"/>
    <mergeCell ref="N39:N51"/>
    <mergeCell ref="N123:N130"/>
    <mergeCell ref="A179:A181"/>
    <mergeCell ref="B179:B181"/>
    <mergeCell ref="N179:N181"/>
    <mergeCell ref="M94:M96"/>
    <mergeCell ref="N170:N177"/>
    <mergeCell ref="M89:M93"/>
    <mergeCell ref="M100:M108"/>
    <mergeCell ref="M137:M139"/>
    <mergeCell ref="M140:M142"/>
    <mergeCell ref="F143:F145"/>
    <mergeCell ref="A89:A93"/>
  </mergeCells>
  <pageMargins left="1.1811023622047245" right="0.59055118110236227" top="0.78740157480314965" bottom="0.78740157480314965" header="0" footer="0"/>
  <pageSetup paperSize="9" scale="53" fitToHeight="0" orientation="landscape" r:id="rId1"/>
  <legacy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Экономисты</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Ольга</dc:creator>
  <cp:lastModifiedBy>Point-11</cp:lastModifiedBy>
  <cp:lastPrinted>2022-12-13T02:11:49Z</cp:lastPrinted>
  <dcterms:created xsi:type="dcterms:W3CDTF">2015-11-05T09:45:57Z</dcterms:created>
  <dcterms:modified xsi:type="dcterms:W3CDTF">2022-12-13T02:12:11Z</dcterms:modified>
</cp:coreProperties>
</file>